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28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ilva\Downloads\"/>
    </mc:Choice>
  </mc:AlternateContent>
  <bookViews>
    <workbookView xWindow="0" yWindow="0" windowWidth="10800" windowHeight="11205"/>
  </bookViews>
  <sheets>
    <sheet name="LUZ LIMA Y CO" sheetId="1" r:id="rId1"/>
    <sheet name="AGUA LIMA Y CO" sheetId="2" r:id="rId2"/>
    <sheet name="LUZ ORS" sheetId="3" r:id="rId3"/>
    <sheet name="Hoja2" sheetId="9" state="hidden" r:id="rId4"/>
    <sheet name="Hoja2 (2)" sheetId="10" state="hidden" r:id="rId5"/>
    <sheet name="AGUA ORS" sheetId="4" r:id="rId6"/>
    <sheet name="Hoja3" sheetId="8" state="hidden" r:id="rId7"/>
    <sheet name="Hoja1" sheetId="6" state="hidden" r:id="rId8"/>
    <sheet name="Hoja1 (2)" sheetId="7" state="hidden" r:id="rId9"/>
    <sheet name="RENTESEG AGUA Y LUZ" sheetId="5" r:id="rId10"/>
    <sheet name="Hoja4" sheetId="11" r:id="rId11"/>
  </sheets>
  <calcPr calcId="162913"/>
  <customWorkbookViews>
    <customWorkbookView name="Renzo Silva Miranda - Vista personalizada" guid="{5FCED71E-E490-4843-8073-DB308FFC60E4}" mergeInterval="0" personalView="1" maximized="1" xWindow="-8" yWindow="-8" windowWidth="1936" windowHeight="1096" activeSheetId="1"/>
    <customWorkbookView name="Liz Poma Apaza - Vista personalizada" guid="{6348123E-E71C-4D46-BA3B-F837DFD80CFE}" autoUpdate="1" mergeInterval="5" personalView="1" xWindow="22" yWindow="14" windowWidth="947" windowHeight="991" activeSheetId="2"/>
    <customWorkbookView name="Magaly Paredes Perez - Vista personalizada" guid="{4B30823C-C1EC-474B-8F74-B7A0B986AB3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4" i="4" l="1"/>
  <c r="O44" i="4"/>
  <c r="P44" i="3"/>
  <c r="J74" i="3"/>
  <c r="I74" i="3"/>
  <c r="P58" i="3"/>
  <c r="O58" i="3"/>
  <c r="O44" i="3"/>
  <c r="G23" i="2" l="1"/>
  <c r="G24" i="2"/>
  <c r="G25" i="2"/>
  <c r="G26" i="2"/>
  <c r="G27" i="2"/>
  <c r="G29" i="2"/>
  <c r="G30" i="2"/>
  <c r="G31" i="2"/>
  <c r="G32" i="2"/>
  <c r="G34" i="2"/>
  <c r="G35" i="2"/>
  <c r="G36" i="2"/>
  <c r="G28" i="2"/>
  <c r="M29" i="2"/>
  <c r="M30" i="2"/>
  <c r="M28" i="2"/>
  <c r="M14" i="2"/>
  <c r="M15" i="2"/>
  <c r="M13" i="2"/>
  <c r="C15" i="4"/>
  <c r="V58" i="3"/>
  <c r="U58" i="3"/>
  <c r="C28" i="3" l="1"/>
  <c r="D29" i="3"/>
  <c r="E29" i="3" s="1"/>
  <c r="C29" i="3"/>
  <c r="E28" i="3"/>
  <c r="D27" i="3"/>
  <c r="E27" i="3" s="1"/>
  <c r="C27" i="3"/>
  <c r="P74" i="3"/>
  <c r="O74" i="3"/>
  <c r="P72" i="4"/>
  <c r="O72" i="4"/>
  <c r="J44" i="3"/>
  <c r="I44" i="3"/>
  <c r="J44" i="4"/>
  <c r="I44" i="4"/>
  <c r="O15" i="4"/>
  <c r="Q14" i="4"/>
  <c r="P15" i="4"/>
  <c r="J15" i="3"/>
  <c r="I15" i="3"/>
  <c r="E66" i="4"/>
  <c r="E67" i="4"/>
  <c r="E68" i="4"/>
  <c r="E70" i="4"/>
  <c r="E71" i="4"/>
  <c r="E69" i="4"/>
  <c r="D72" i="4"/>
  <c r="C72" i="4"/>
  <c r="C73" i="3"/>
  <c r="E72" i="3"/>
  <c r="E73" i="3"/>
  <c r="E71" i="3"/>
  <c r="D74" i="3"/>
  <c r="C74" i="3"/>
  <c r="V43" i="3"/>
  <c r="W43" i="3" s="1"/>
  <c r="U44" i="3"/>
  <c r="U72" i="4"/>
  <c r="V72" i="4"/>
  <c r="P90" i="4" l="1"/>
  <c r="O90" i="4"/>
  <c r="Q88" i="4"/>
  <c r="Q89" i="4"/>
  <c r="Q87" i="4"/>
  <c r="P88" i="3"/>
  <c r="Q87" i="3"/>
  <c r="O88" i="3"/>
  <c r="Q86" i="3"/>
  <c r="Q85" i="3"/>
  <c r="E88" i="4"/>
  <c r="E89" i="4"/>
  <c r="C90" i="4"/>
  <c r="D88" i="3"/>
  <c r="C88" i="3"/>
  <c r="K57" i="4"/>
  <c r="K56" i="4"/>
  <c r="K55" i="4"/>
  <c r="K56" i="3"/>
  <c r="K57" i="3"/>
  <c r="K55" i="3"/>
  <c r="C44" i="3"/>
  <c r="E42" i="3"/>
  <c r="E43" i="3"/>
  <c r="E41" i="3"/>
  <c r="J30" i="4"/>
  <c r="I30" i="4"/>
  <c r="K28" i="4"/>
  <c r="K29" i="4"/>
  <c r="K27" i="4"/>
  <c r="J30" i="3"/>
  <c r="I30" i="3"/>
  <c r="K28" i="3"/>
  <c r="K29" i="3"/>
  <c r="K27" i="3"/>
  <c r="E28" i="4"/>
  <c r="E29" i="4"/>
  <c r="E27" i="4"/>
  <c r="H15" i="5"/>
  <c r="H16" i="5"/>
  <c r="H14" i="5"/>
  <c r="D58" i="4" l="1"/>
  <c r="C58" i="4"/>
  <c r="E57" i="4"/>
  <c r="E56" i="4"/>
  <c r="E55" i="4"/>
  <c r="E57" i="3"/>
  <c r="D58" i="3"/>
  <c r="C58" i="3"/>
  <c r="E56" i="3"/>
  <c r="E55" i="3"/>
  <c r="V74" i="3"/>
  <c r="U74" i="3"/>
  <c r="W72" i="3"/>
  <c r="W73" i="3"/>
  <c r="W71" i="3"/>
  <c r="W70" i="4"/>
  <c r="W71" i="4"/>
  <c r="W69" i="4"/>
  <c r="Q72" i="3"/>
  <c r="Q73" i="3"/>
  <c r="Q71" i="3"/>
  <c r="Q70" i="4"/>
  <c r="Q71" i="4"/>
  <c r="Q69" i="4"/>
  <c r="K84" i="4"/>
  <c r="K85" i="4"/>
  <c r="K86" i="4"/>
  <c r="K88" i="4"/>
  <c r="K89" i="4"/>
  <c r="K87" i="4"/>
  <c r="I90" i="4"/>
  <c r="J90" i="4"/>
  <c r="J88" i="3"/>
  <c r="I88" i="3"/>
  <c r="K82" i="3"/>
  <c r="K83" i="3"/>
  <c r="K84" i="3"/>
  <c r="K86" i="3"/>
  <c r="K87" i="3"/>
  <c r="K85" i="3"/>
  <c r="E86" i="3"/>
  <c r="E87" i="3"/>
  <c r="E82" i="3"/>
  <c r="E83" i="3"/>
  <c r="E84" i="3"/>
  <c r="E85" i="3"/>
  <c r="E84" i="4"/>
  <c r="E85" i="4"/>
  <c r="E86" i="4"/>
  <c r="E87" i="4"/>
  <c r="E41" i="4"/>
  <c r="E42" i="4"/>
  <c r="E43" i="4"/>
  <c r="K71" i="3" l="1"/>
  <c r="K72" i="3"/>
  <c r="K73" i="3"/>
  <c r="J72" i="4"/>
  <c r="I72" i="4"/>
  <c r="K69" i="4"/>
  <c r="K70" i="4"/>
  <c r="K71" i="4"/>
  <c r="Q27" i="4"/>
  <c r="Q28" i="4"/>
  <c r="Q29" i="4"/>
  <c r="O30" i="4"/>
  <c r="P30" i="4"/>
  <c r="P30" i="3"/>
  <c r="O30" i="3"/>
  <c r="Q27" i="3"/>
  <c r="Q28" i="3"/>
  <c r="Q29" i="3"/>
  <c r="W57" i="3"/>
  <c r="W56" i="3"/>
  <c r="W55" i="3"/>
  <c r="Q55" i="3" l="1"/>
  <c r="Q56" i="3"/>
  <c r="Q57" i="3"/>
  <c r="V43" i="4"/>
  <c r="U44" i="4"/>
  <c r="V44" i="3"/>
  <c r="W42" i="3"/>
  <c r="V42" i="4"/>
  <c r="V44" i="4" s="1"/>
  <c r="W41" i="3"/>
  <c r="W41" i="4"/>
  <c r="W42" i="4"/>
  <c r="W43" i="4"/>
  <c r="Q41" i="3"/>
  <c r="Q42" i="3"/>
  <c r="Q43" i="3"/>
  <c r="Q41" i="4"/>
  <c r="Q42" i="4"/>
  <c r="Q43" i="4"/>
  <c r="K41" i="3"/>
  <c r="K42" i="3"/>
  <c r="K43" i="3"/>
  <c r="K41" i="4"/>
  <c r="K42" i="4"/>
  <c r="K43" i="4"/>
  <c r="W27" i="3"/>
  <c r="W28" i="3"/>
  <c r="W29" i="3"/>
  <c r="V29" i="4"/>
  <c r="W28" i="4"/>
  <c r="W29" i="4"/>
  <c r="V27" i="4"/>
  <c r="W27" i="4"/>
  <c r="U15" i="4"/>
  <c r="W14" i="4"/>
  <c r="W13" i="4"/>
  <c r="W12" i="4"/>
  <c r="V15" i="4"/>
  <c r="V15" i="3"/>
  <c r="W13" i="3"/>
  <c r="W14" i="3"/>
  <c r="W12" i="3"/>
  <c r="P15" i="3"/>
  <c r="Q13" i="3"/>
  <c r="Q14" i="3"/>
  <c r="Q12" i="3"/>
  <c r="Q13" i="4"/>
  <c r="Q12" i="4"/>
  <c r="J15" i="4"/>
  <c r="I15" i="4"/>
  <c r="K14" i="4"/>
  <c r="K13" i="4"/>
  <c r="K12" i="4"/>
  <c r="K13" i="3"/>
  <c r="K14" i="3"/>
  <c r="K12" i="3"/>
  <c r="E13" i="4"/>
  <c r="E14" i="4"/>
  <c r="E12" i="4"/>
  <c r="D15" i="4"/>
  <c r="D15" i="3"/>
  <c r="C15" i="3"/>
  <c r="E13" i="3"/>
  <c r="E14" i="3"/>
  <c r="E12" i="3"/>
  <c r="H21" i="1"/>
  <c r="H22" i="1"/>
  <c r="H23" i="1"/>
  <c r="H25" i="1"/>
  <c r="H26" i="1"/>
  <c r="H27" i="1"/>
  <c r="H29" i="1"/>
  <c r="H30" i="1"/>
  <c r="H31" i="1"/>
  <c r="H24" i="1"/>
  <c r="Q28" i="1" l="1"/>
  <c r="R28" i="1" s="1"/>
  <c r="Q29" i="1"/>
  <c r="R29" i="1" s="1"/>
  <c r="Q27" i="1"/>
  <c r="R27" i="1" s="1"/>
  <c r="Q13" i="1"/>
  <c r="R13" i="1" s="1"/>
  <c r="Q14" i="1"/>
  <c r="R14" i="1" s="1"/>
  <c r="Q12" i="1"/>
  <c r="R12" i="1" s="1"/>
  <c r="I30" i="1"/>
  <c r="I29" i="1"/>
  <c r="I26" i="1"/>
  <c r="I25" i="1"/>
  <c r="I24" i="1"/>
  <c r="I22" i="1"/>
  <c r="I21" i="1"/>
  <c r="F10" i="1" l="1"/>
  <c r="G14" i="1" s="1"/>
  <c r="F14" i="1" s="1"/>
  <c r="G18" i="1" s="1"/>
  <c r="F18" i="1" s="1"/>
  <c r="H11" i="1"/>
  <c r="H17" i="1"/>
  <c r="H13" i="1"/>
  <c r="G9" i="1"/>
  <c r="D25" i="3"/>
  <c r="C25" i="3"/>
  <c r="D24" i="3"/>
  <c r="C24" i="3"/>
  <c r="U9" i="3"/>
  <c r="H16" i="1"/>
  <c r="H12" i="1"/>
  <c r="Q84" i="4"/>
  <c r="Q86" i="4"/>
  <c r="Q85" i="4"/>
  <c r="Q83" i="3"/>
  <c r="Q84" i="3"/>
  <c r="Q82" i="3"/>
  <c r="W66" i="4"/>
  <c r="H12" i="5" l="1"/>
  <c r="H13" i="5"/>
  <c r="H11" i="5"/>
  <c r="Q26" i="1" l="1"/>
  <c r="Q25" i="1"/>
  <c r="Q24" i="1"/>
  <c r="Q11" i="1"/>
  <c r="Q10" i="1"/>
  <c r="Q9" i="1"/>
  <c r="H17" i="5" l="1"/>
  <c r="G17" i="5"/>
  <c r="F17" i="5"/>
  <c r="E17" i="5"/>
  <c r="D17" i="5"/>
  <c r="C17" i="5"/>
  <c r="M15" i="5"/>
  <c r="L15" i="5"/>
  <c r="K15" i="5"/>
  <c r="N11" i="5"/>
  <c r="N10" i="5"/>
  <c r="N9" i="5"/>
  <c r="U90" i="4"/>
  <c r="N90" i="4"/>
  <c r="H90" i="4"/>
  <c r="D90" i="4"/>
  <c r="B90" i="4"/>
  <c r="T72" i="4"/>
  <c r="N72" i="4"/>
  <c r="H72" i="4"/>
  <c r="B72" i="4"/>
  <c r="W68" i="4"/>
  <c r="Q68" i="4"/>
  <c r="K68" i="4"/>
  <c r="W67" i="4"/>
  <c r="Q67" i="4"/>
  <c r="K67" i="4"/>
  <c r="Q66" i="4"/>
  <c r="K66" i="4"/>
  <c r="V58" i="4"/>
  <c r="U58" i="4"/>
  <c r="T58" i="4"/>
  <c r="P58" i="4"/>
  <c r="O58" i="4"/>
  <c r="N58" i="4"/>
  <c r="J58" i="4"/>
  <c r="I58" i="4"/>
  <c r="H58" i="4"/>
  <c r="B58" i="4"/>
  <c r="W54" i="4"/>
  <c r="Q54" i="4"/>
  <c r="K54" i="4"/>
  <c r="E54" i="4"/>
  <c r="W53" i="4"/>
  <c r="Q53" i="4"/>
  <c r="K53" i="4"/>
  <c r="E53" i="4"/>
  <c r="W52" i="4"/>
  <c r="Q52" i="4"/>
  <c r="K52" i="4"/>
  <c r="E52" i="4"/>
  <c r="T44" i="4"/>
  <c r="N44" i="4"/>
  <c r="H44" i="4"/>
  <c r="D44" i="4"/>
  <c r="C44" i="4"/>
  <c r="B44" i="4"/>
  <c r="W40" i="4"/>
  <c r="Q40" i="4"/>
  <c r="K40" i="4"/>
  <c r="E40" i="4"/>
  <c r="W39" i="4"/>
  <c r="Q39" i="4"/>
  <c r="K39" i="4"/>
  <c r="E39" i="4"/>
  <c r="W38" i="4"/>
  <c r="Q38" i="4"/>
  <c r="K38" i="4"/>
  <c r="E38" i="4"/>
  <c r="V30" i="4"/>
  <c r="U30" i="4"/>
  <c r="T30" i="4"/>
  <c r="N30" i="4"/>
  <c r="H30" i="4"/>
  <c r="D30" i="4"/>
  <c r="C30" i="4"/>
  <c r="B30" i="4"/>
  <c r="W26" i="4"/>
  <c r="Q26" i="4"/>
  <c r="K26" i="4"/>
  <c r="E26" i="4"/>
  <c r="W25" i="4"/>
  <c r="Q25" i="4"/>
  <c r="K25" i="4"/>
  <c r="E25" i="4"/>
  <c r="W24" i="4"/>
  <c r="Q24" i="4"/>
  <c r="K24" i="4"/>
  <c r="E24" i="4"/>
  <c r="T15" i="4"/>
  <c r="N15" i="4"/>
  <c r="H15" i="4"/>
  <c r="B15" i="4"/>
  <c r="W11" i="4"/>
  <c r="Q11" i="4"/>
  <c r="K11" i="4"/>
  <c r="E11" i="4"/>
  <c r="W10" i="4"/>
  <c r="Q10" i="4"/>
  <c r="K10" i="4"/>
  <c r="E10" i="4"/>
  <c r="W9" i="4"/>
  <c r="Q9" i="4"/>
  <c r="K9" i="4"/>
  <c r="E9" i="4"/>
  <c r="U88" i="3"/>
  <c r="N88" i="3"/>
  <c r="H88" i="3"/>
  <c r="B88" i="3"/>
  <c r="T74" i="3"/>
  <c r="N74" i="3"/>
  <c r="H74" i="3"/>
  <c r="B74" i="3"/>
  <c r="W70" i="3"/>
  <c r="Q70" i="3"/>
  <c r="K70" i="3"/>
  <c r="E70" i="3"/>
  <c r="W69" i="3"/>
  <c r="Q69" i="3"/>
  <c r="K69" i="3"/>
  <c r="E69" i="3"/>
  <c r="W68" i="3"/>
  <c r="Q68" i="3"/>
  <c r="K68" i="3"/>
  <c r="E68" i="3"/>
  <c r="T58" i="3"/>
  <c r="N58" i="3"/>
  <c r="J58" i="3"/>
  <c r="I58" i="3"/>
  <c r="H58" i="3"/>
  <c r="B58" i="3"/>
  <c r="W54" i="3"/>
  <c r="Q54" i="3"/>
  <c r="K54" i="3"/>
  <c r="E54" i="3"/>
  <c r="W53" i="3"/>
  <c r="Q53" i="3"/>
  <c r="K53" i="3"/>
  <c r="E53" i="3"/>
  <c r="W52" i="3"/>
  <c r="Q52" i="3"/>
  <c r="K52" i="3"/>
  <c r="E52" i="3"/>
  <c r="T44" i="3"/>
  <c r="N44" i="3"/>
  <c r="H44" i="3"/>
  <c r="D44" i="3"/>
  <c r="B44" i="3"/>
  <c r="W40" i="3"/>
  <c r="Q40" i="3"/>
  <c r="K40" i="3"/>
  <c r="E40" i="3"/>
  <c r="W39" i="3"/>
  <c r="Q39" i="3"/>
  <c r="K39" i="3"/>
  <c r="E39" i="3"/>
  <c r="W38" i="3"/>
  <c r="Q38" i="3"/>
  <c r="K38" i="3"/>
  <c r="E38" i="3"/>
  <c r="V30" i="3"/>
  <c r="U30" i="3"/>
  <c r="T30" i="3"/>
  <c r="N30" i="3"/>
  <c r="H30" i="3"/>
  <c r="B30" i="3"/>
  <c r="W26" i="3"/>
  <c r="Q26" i="3"/>
  <c r="K26" i="3"/>
  <c r="E26" i="3"/>
  <c r="W25" i="3"/>
  <c r="Q25" i="3"/>
  <c r="K25" i="3"/>
  <c r="E25" i="3"/>
  <c r="W24" i="3"/>
  <c r="Q24" i="3"/>
  <c r="K24" i="3"/>
  <c r="E24" i="3"/>
  <c r="U15" i="3"/>
  <c r="T15" i="3"/>
  <c r="O15" i="3"/>
  <c r="N15" i="3"/>
  <c r="H15" i="3"/>
  <c r="B15" i="3"/>
  <c r="W11" i="3"/>
  <c r="Q11" i="3"/>
  <c r="K11" i="3"/>
  <c r="E11" i="3"/>
  <c r="W10" i="3"/>
  <c r="Q10" i="3"/>
  <c r="K10" i="3"/>
  <c r="E10" i="3"/>
  <c r="W9" i="3"/>
  <c r="Q9" i="3"/>
  <c r="K9" i="3"/>
  <c r="E9" i="3"/>
  <c r="M27" i="2"/>
  <c r="M26" i="2"/>
  <c r="M25" i="2"/>
  <c r="M12" i="2"/>
  <c r="M11" i="2"/>
  <c r="M10" i="2"/>
  <c r="G22" i="2"/>
  <c r="G21" i="2"/>
  <c r="G19" i="2"/>
  <c r="G18" i="2"/>
  <c r="G17" i="2"/>
  <c r="G15" i="2"/>
  <c r="G14" i="2"/>
  <c r="R26" i="1"/>
  <c r="R25" i="1"/>
  <c r="R24" i="1"/>
  <c r="R11" i="1"/>
  <c r="R10" i="1"/>
  <c r="R9" i="1"/>
  <c r="I20" i="1"/>
  <c r="I18" i="1"/>
  <c r="I17" i="1"/>
  <c r="I16" i="1"/>
  <c r="I14" i="1"/>
  <c r="I13" i="1"/>
  <c r="I12" i="1"/>
  <c r="I10" i="1"/>
  <c r="I9" i="1"/>
  <c r="E44" i="4" l="1"/>
  <c r="W72" i="4"/>
  <c r="K15" i="4"/>
  <c r="W44" i="4"/>
  <c r="E90" i="4"/>
  <c r="Q58" i="4"/>
  <c r="E30" i="4"/>
  <c r="W58" i="4"/>
  <c r="K30" i="4"/>
  <c r="E72" i="4"/>
  <c r="Q30" i="4"/>
  <c r="K44" i="4"/>
  <c r="K72" i="4"/>
  <c r="K90" i="4"/>
  <c r="E15" i="4"/>
  <c r="W15" i="4"/>
  <c r="W30" i="4"/>
  <c r="Q44" i="4"/>
  <c r="K58" i="4"/>
  <c r="Q72" i="4"/>
  <c r="Q90" i="4"/>
  <c r="Q15" i="4"/>
  <c r="N15" i="5"/>
  <c r="E58" i="4"/>
  <c r="K58" i="3"/>
  <c r="Q15" i="3"/>
  <c r="W15" i="3"/>
  <c r="D30" i="3"/>
  <c r="K15" i="3"/>
  <c r="K30" i="3"/>
  <c r="E30" i="3"/>
  <c r="E44" i="3"/>
  <c r="E58" i="3"/>
  <c r="Q30" i="3"/>
  <c r="K44" i="3"/>
  <c r="Q88" i="3"/>
  <c r="E15" i="3"/>
  <c r="K74" i="3"/>
  <c r="E88" i="3"/>
  <c r="W44" i="3"/>
  <c r="W58" i="3"/>
  <c r="Q74" i="3"/>
  <c r="K88" i="3"/>
  <c r="W74" i="3"/>
  <c r="E74" i="3"/>
  <c r="Q58" i="3"/>
  <c r="C30" i="3"/>
  <c r="W30" i="3"/>
  <c r="Q44" i="3"/>
</calcChain>
</file>

<file path=xl/comments1.xml><?xml version="1.0" encoding="utf-8"?>
<comments xmlns="http://schemas.openxmlformats.org/spreadsheetml/2006/main">
  <authors>
    <author>Liz Poma Apaza</author>
  </authors>
  <commentList>
    <comment ref="I22" authorId="0" guid="{BB1EDD6B-8C27-4C04-B9DB-3A6FFA8D17EE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78% del recibo mensual de energía eléctrica</t>
        </r>
      </text>
    </comment>
  </commentList>
</comments>
</file>

<file path=xl/comments2.xml><?xml version="1.0" encoding="utf-8"?>
<comments xmlns="http://schemas.openxmlformats.org/spreadsheetml/2006/main">
  <authors>
    <author>Liz Poma Apaza</author>
  </authors>
  <commentList>
    <comment ref="D13" authorId="0" guid="{2A5A2804-4DC2-400F-9417-BED1415E7BF4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Pagó propietario
</t>
        </r>
      </text>
    </comment>
    <comment ref="D14" authorId="0" guid="{D4F20298-E92B-4D93-89A4-0DAFBBE76ACB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Pagó propietario
</t>
        </r>
      </text>
    </comment>
    <comment ref="J22" authorId="0" guid="{AC000862-87AD-451C-BAC3-23C277EAC5F8}" shapeId="0">
      <text>
        <r>
          <rPr>
            <b/>
            <sz val="9"/>
            <color indexed="81"/>
            <rFont val="Tahoma"/>
            <family val="2"/>
          </rPr>
          <t>Liz Poma Apaza:</t>
        </r>
        <r>
          <rPr>
            <sz val="9"/>
            <color indexed="81"/>
            <rFont val="Tahoma"/>
            <family val="2"/>
          </rPr>
          <t xml:space="preserve">
Corresponde pagar el 65% del recibo mensual de agua potable</t>
        </r>
      </text>
    </comment>
  </commentList>
</comments>
</file>

<file path=xl/sharedStrings.xml><?xml version="1.0" encoding="utf-8"?>
<sst xmlns="http://schemas.openxmlformats.org/spreadsheetml/2006/main" count="527" uniqueCount="84">
  <si>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</si>
  <si>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</si>
  <si>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</si>
  <si>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</si>
  <si>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</si>
  <si>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</si>
  <si>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</si>
  <si>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</si>
  <si>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</si>
  <si>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</si>
  <si>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Pueblo libre</t>
  </si>
  <si>
    <t>SJL</t>
  </si>
  <si>
    <t>Bolivia</t>
  </si>
  <si>
    <t>Consumo de Energía activa (KW.h)</t>
  </si>
  <si>
    <t>Hora punta  (Kwh)</t>
  </si>
  <si>
    <t>Fuera de Hora  punta          (Kwh)</t>
  </si>
  <si>
    <t>Total                (Kwh)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</si>
  <si>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</si>
  <si>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</si>
  <si>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</si>
  <si>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>Promedio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</si>
  <si>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</si>
  <si>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Pueblo Libre</t>
  </si>
  <si>
    <t>Sede Amazonas</t>
  </si>
  <si>
    <t>Sede Ancash</t>
  </si>
  <si>
    <t>Sede Apurimac</t>
  </si>
  <si>
    <t>Sede Arequipa</t>
  </si>
  <si>
    <t>Sede Ayacucho</t>
  </si>
  <si>
    <t>Sede Cajamarca</t>
  </si>
  <si>
    <t>Sede Cerro de Pasco</t>
  </si>
  <si>
    <t>Sede Cusco</t>
  </si>
  <si>
    <t>Importe                 S/. 30% del total</t>
  </si>
  <si>
    <t>Sede Huancavelica</t>
  </si>
  <si>
    <t>Sede Huanuco</t>
  </si>
  <si>
    <t>Sede Ica</t>
  </si>
  <si>
    <t>Sede Junin</t>
  </si>
  <si>
    <t>Sede la Libertad</t>
  </si>
  <si>
    <t>Sede Lambayeque</t>
  </si>
  <si>
    <t>Sede Loreto</t>
  </si>
  <si>
    <t>Sede Madre de Dios</t>
  </si>
  <si>
    <t>Sede Moquegua</t>
  </si>
  <si>
    <t>Sede Piura</t>
  </si>
  <si>
    <t>Sede Puno</t>
  </si>
  <si>
    <t>Sede San Martin</t>
  </si>
  <si>
    <t>Sede Tacna</t>
  </si>
  <si>
    <t>Sede Tumbes</t>
  </si>
  <si>
    <t>COU JULIACA (*)</t>
  </si>
  <si>
    <t>(*) convenio de pago con el propietario por S/. 50.00 soles mensuales</t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</si>
  <si>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</si>
  <si>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t xml:space="preserve"> OSIPTEL asume pagos del  30%</t>
  </si>
  <si>
    <t>(*) Paga 65% del recibo</t>
  </si>
  <si>
    <t>(*) El propietario paga el recibo.</t>
  </si>
  <si>
    <t>(*) El propietario del inmueble paga el total del recibo.</t>
  </si>
  <si>
    <t>* el pago se realiza entre 3 arrendatarios</t>
  </si>
  <si>
    <t>(*)Hay un convenio con el propietario por S/15,00 mensuales</t>
  </si>
  <si>
    <t>OFICINA DE RENTESEG</t>
  </si>
  <si>
    <t xml:space="preserve">OFICINA DE RENTESEG </t>
  </si>
  <si>
    <t>(*) convenio de pago con el propietario por S/. 400.00 soles mensuales</t>
  </si>
  <si>
    <t>Última Lectura</t>
  </si>
  <si>
    <t>(*)El propietario del inmueble paga el total del recibo.</t>
  </si>
  <si>
    <t xml:space="preserve">SEDE Pueblo libre Suministro Nº </t>
  </si>
  <si>
    <t>CONSUMO DE ENERGIA ELECTRICA - 2023</t>
  </si>
  <si>
    <t>CONSUMO DE AGUA POTABLE - 2023</t>
  </si>
  <si>
    <t>CONSUMO DE AGUA LA PROSA - 2023</t>
  </si>
  <si>
    <t>CONSUMO DE AGUA PARQUE NORTE - 2023</t>
  </si>
  <si>
    <t>LA OFICINA</t>
  </si>
  <si>
    <t>SE ENCU</t>
  </si>
  <si>
    <t>RRADA</t>
  </si>
  <si>
    <t>OFICINA</t>
  </si>
  <si>
    <t>CERRADA</t>
  </si>
  <si>
    <t>Sede Ucayali</t>
  </si>
  <si>
    <r>
      <t xml:space="preserve">SEDE LA PROSA Sumistro Nº </t>
    </r>
    <r>
      <rPr>
        <b/>
        <sz val="11"/>
        <color rgb="FFFF0000"/>
        <rFont val="Arial Narrow"/>
        <family val="2"/>
      </rPr>
      <t>1296389</t>
    </r>
  </si>
  <si>
    <r>
      <t xml:space="preserve">SEDE PARQUE NORTE Sumistro Nº </t>
    </r>
    <r>
      <rPr>
        <b/>
        <sz val="11"/>
        <color rgb="FFFF0000"/>
        <rFont val="Arial Narrow"/>
        <family val="2"/>
      </rPr>
      <t>404026</t>
    </r>
  </si>
  <si>
    <r>
      <t xml:space="preserve">SEDE CENTRAL Suministro Nº </t>
    </r>
    <r>
      <rPr>
        <b/>
        <sz val="10"/>
        <color rgb="FFFF0000"/>
        <rFont val="Arial Narrow"/>
        <family val="2"/>
      </rPr>
      <t>2913870-8</t>
    </r>
  </si>
  <si>
    <r>
      <t xml:space="preserve">SEDE Los Olivos Suministro Nº </t>
    </r>
    <r>
      <rPr>
        <b/>
        <sz val="10"/>
        <color rgb="FFFF0000"/>
        <rFont val="Arial Narrow"/>
        <family val="2"/>
      </rPr>
      <t>5174770-7</t>
    </r>
  </si>
  <si>
    <r>
      <t>Indice de consumo de agua (m</t>
    </r>
    <r>
      <rPr>
        <b/>
        <vertAlign val="superscript"/>
        <sz val="10"/>
        <rFont val="Arial Narrow"/>
        <family val="2"/>
      </rPr>
      <t>3</t>
    </r>
    <r>
      <rPr>
        <b/>
        <sz val="10"/>
        <rFont val="Arial Narrow"/>
        <family val="2"/>
      </rPr>
      <t>/ número de personas)</t>
    </r>
  </si>
  <si>
    <r>
      <t xml:space="preserve">SEDE Callao Suministro Nº </t>
    </r>
    <r>
      <rPr>
        <b/>
        <sz val="10"/>
        <color rgb="FFFF0000"/>
        <rFont val="Arial Narrow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</si>
  <si>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 Narrow"/>
        <family val="2"/>
      </rPr>
      <t>3015133-6</t>
    </r>
  </si>
  <si>
    <r>
      <t xml:space="preserve">SEDE SJL Suministro Nº </t>
    </r>
    <r>
      <rPr>
        <b/>
        <sz val="10"/>
        <color rgb="FFFF0000"/>
        <rFont val="Arial Narrow"/>
        <family val="2"/>
      </rPr>
      <t>5145203-5</t>
    </r>
  </si>
  <si>
    <r>
      <t>Consumo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)</t>
    </r>
  </si>
  <si>
    <r>
      <t>Indice de consumo de agua (m</t>
    </r>
    <r>
      <rPr>
        <vertAlign val="superscript"/>
        <sz val="9"/>
        <rFont val="Arial Narrow"/>
        <family val="2"/>
      </rPr>
      <t>3</t>
    </r>
    <r>
      <rPr>
        <sz val="9"/>
        <rFont val="Arial Narrow"/>
        <family val="2"/>
      </rPr>
      <t>/ número de personas)</t>
    </r>
  </si>
  <si>
    <r>
      <t xml:space="preserve">SEDE PARQUE NORTE Suministro Nº </t>
    </r>
    <r>
      <rPr>
        <b/>
        <sz val="10"/>
        <color rgb="FFFF0000"/>
        <rFont val="Arial Narrow"/>
        <family val="2"/>
      </rPr>
      <t>2900951-1</t>
    </r>
  </si>
  <si>
    <r>
      <t>Consumo (m</t>
    </r>
    <r>
      <rPr>
        <b/>
        <vertAlign val="superscript"/>
        <sz val="11"/>
        <rFont val="Arial Narrow"/>
        <family val="2"/>
      </rPr>
      <t>3</t>
    </r>
    <r>
      <rPr>
        <b/>
        <sz val="11"/>
        <rFont val="Arial Narrow"/>
        <family val="2"/>
      </rPr>
      <t>)</t>
    </r>
  </si>
  <si>
    <t>ENTRA      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</si>
</sst>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\ * #,##0.00_-;\-&quot;S/&quot;\ * #,##0.00_-;_-&quot;S/&quot;\ 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0"/>
      <color theme="0"/>
      <name val="Calibri"/>
      <scheme val="minor"/>
    </font>
    <font>
      <sz val="9"/>
      <color theme="1" tint="4.9989318521683403E-2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rgb="FFFF0000"/>
      <name val="Arial Narrow"/>
      <family val="2"/>
    </font>
    <font>
      <u/>
      <sz val="10"/>
      <name val="Arial Narrow"/>
      <family val="2"/>
    </font>
    <font>
      <b/>
      <vertAlign val="superscript"/>
      <sz val="10"/>
      <name val="Arial Narrow"/>
      <family val="2"/>
    </font>
    <font>
      <vertAlign val="superscript"/>
      <sz val="10"/>
      <name val="Arial Narrow"/>
      <family val="2"/>
    </font>
    <font>
      <vertAlign val="superscript"/>
      <sz val="9"/>
      <name val="Arial Narrow"/>
      <family val="2"/>
    </font>
    <font>
      <u/>
      <sz val="11"/>
      <name val="Arial Narrow"/>
      <family val="2"/>
    </font>
    <font>
      <b/>
      <vertAlign val="superscript"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10">
    <xf numFmtId="0" fontId="0" fillId="0" borderId="0" xfId="0"/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7" fontId="6" fillId="0" borderId="4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43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5" fillId="2" borderId="0" xfId="2" applyNumberFormat="1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5" fillId="2" borderId="0" xfId="2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2" fontId="6" fillId="0" borderId="10" xfId="0" applyNumberFormat="1" applyFont="1" applyFill="1" applyBorder="1" applyAlignment="1">
      <alignment horizontal="right" vertical="center" wrapText="1"/>
    </xf>
    <xf numFmtId="4" fontId="10" fillId="0" borderId="10" xfId="0" applyNumberFormat="1" applyFont="1" applyFill="1" applyBorder="1"/>
    <xf numFmtId="4" fontId="10" fillId="0" borderId="1" xfId="0" applyNumberFormat="1" applyFont="1" applyFill="1" applyBorder="1"/>
    <xf numFmtId="4" fontId="6" fillId="2" borderId="1" xfId="2" applyNumberFormat="1" applyFont="1" applyFill="1" applyBorder="1" applyAlignment="1"/>
    <xf numFmtId="4" fontId="6" fillId="2" borderId="1" xfId="2" applyNumberFormat="1" applyFont="1" applyFill="1" applyBorder="1" applyAlignment="1">
      <alignment horizontal="right"/>
    </xf>
    <xf numFmtId="2" fontId="6" fillId="2" borderId="1" xfId="2" applyNumberFormat="1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3" fontId="5" fillId="2" borderId="46" xfId="2" applyNumberFormat="1" applyFont="1" applyFill="1" applyBorder="1" applyAlignment="1">
      <alignment horizontal="center"/>
    </xf>
    <xf numFmtId="3" fontId="5" fillId="0" borderId="46" xfId="2" applyNumberFormat="1" applyFont="1" applyFill="1" applyBorder="1" applyAlignment="1">
      <alignment horizontal="center"/>
    </xf>
    <xf numFmtId="4" fontId="6" fillId="0" borderId="34" xfId="2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" fontId="6" fillId="4" borderId="1" xfId="2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30" xfId="2" applyFont="1" applyFill="1" applyBorder="1" applyAlignment="1">
      <alignment horizontal="center"/>
    </xf>
    <xf numFmtId="3" fontId="7" fillId="0" borderId="40" xfId="2" applyNumberFormat="1" applyFont="1" applyFill="1" applyBorder="1" applyAlignment="1">
      <alignment horizontal="center"/>
    </xf>
    <xf numFmtId="4" fontId="7" fillId="0" borderId="44" xfId="2" applyNumberFormat="1" applyFont="1" applyFill="1" applyBorder="1" applyAlignment="1">
      <alignment horizontal="right"/>
    </xf>
    <xf numFmtId="4" fontId="7" fillId="0" borderId="41" xfId="2" applyNumberFormat="1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center"/>
    </xf>
    <xf numFmtId="3" fontId="5" fillId="2" borderId="1" xfId="2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0" fontId="18" fillId="5" borderId="1" xfId="0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left"/>
    </xf>
    <xf numFmtId="0" fontId="4" fillId="4" borderId="14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5" fillId="0" borderId="14" xfId="2" applyNumberFormat="1" applyFont="1" applyFill="1" applyBorder="1" applyAlignment="1">
      <alignment horizontal="center" vertical="center"/>
    </xf>
    <xf numFmtId="4" fontId="19" fillId="0" borderId="1" xfId="2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0" fillId="0" borderId="0" xfId="0" applyFont="1"/>
    <xf numFmtId="0" fontId="21" fillId="0" borderId="1" xfId="0" applyFont="1" applyFill="1" applyBorder="1"/>
    <xf numFmtId="0" fontId="25" fillId="2" borderId="1" xfId="0" applyFont="1" applyFill="1" applyBorder="1" applyAlignment="1">
      <alignment horizontal="center" vertical="center"/>
    </xf>
    <xf numFmtId="4" fontId="25" fillId="2" borderId="1" xfId="2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3" fontId="25" fillId="2" borderId="1" xfId="2" applyNumberFormat="1" applyFont="1" applyFill="1" applyBorder="1" applyAlignment="1">
      <alignment horizontal="right" vertical="center"/>
    </xf>
    <xf numFmtId="3" fontId="25" fillId="2" borderId="1" xfId="2" applyNumberFormat="1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center" vertical="center"/>
    </xf>
    <xf numFmtId="17" fontId="24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0" fontId="25" fillId="2" borderId="1" xfId="2" applyNumberFormat="1" applyFont="1" applyFill="1" applyBorder="1" applyAlignment="1">
      <alignment horizontal="right" vertical="center"/>
    </xf>
    <xf numFmtId="17" fontId="25" fillId="0" borderId="8" xfId="0" applyNumberFormat="1" applyFont="1" applyFill="1" applyBorder="1" applyAlignment="1">
      <alignment horizontal="center" vertical="center" wrapText="1"/>
    </xf>
    <xf numFmtId="17" fontId="25" fillId="0" borderId="9" xfId="0" applyNumberFormat="1" applyFont="1" applyFill="1" applyBorder="1" applyAlignment="1">
      <alignment horizontal="center" vertical="center" wrapText="1"/>
    </xf>
    <xf numFmtId="17" fontId="25" fillId="0" borderId="10" xfId="0" applyNumberFormat="1" applyFont="1" applyFill="1" applyBorder="1" applyAlignment="1">
      <alignment horizontal="center" vertical="center" wrapText="1"/>
    </xf>
    <xf numFmtId="4" fontId="25" fillId="2" borderId="33" xfId="2" applyNumberFormat="1" applyFont="1" applyFill="1" applyBorder="1" applyAlignment="1">
      <alignment horizontal="right" vertical="center"/>
    </xf>
    <xf numFmtId="3" fontId="25" fillId="2" borderId="49" xfId="2" applyNumberFormat="1" applyFont="1" applyFill="1" applyBorder="1" applyAlignment="1">
      <alignment horizontal="right" vertical="center"/>
    </xf>
    <xf numFmtId="4" fontId="25" fillId="2" borderId="49" xfId="2" applyNumberFormat="1" applyFont="1" applyFill="1" applyBorder="1" applyAlignment="1">
      <alignment horizontal="left" vertical="center"/>
    </xf>
    <xf numFmtId="3" fontId="25" fillId="2" borderId="49" xfId="2" applyNumberFormat="1" applyFont="1" applyFill="1" applyBorder="1" applyAlignment="1">
      <alignment horizontal="left" vertical="center"/>
    </xf>
    <xf numFmtId="4" fontId="25" fillId="2" borderId="48" xfId="0" applyNumberFormat="1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17" fontId="25" fillId="0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1" fillId="0" borderId="1" xfId="2" applyNumberFormat="1" applyFont="1" applyFill="1" applyBorder="1" applyAlignment="1">
      <alignment horizontal="center" vertical="center"/>
    </xf>
    <xf numFmtId="2" fontId="25" fillId="0" borderId="1" xfId="2" applyNumberFormat="1" applyFont="1" applyFill="1" applyBorder="1" applyAlignment="1">
      <alignment horizontal="center"/>
    </xf>
    <xf numFmtId="4" fontId="25" fillId="0" borderId="1" xfId="0" applyNumberFormat="1" applyFont="1" applyFill="1" applyBorder="1"/>
    <xf numFmtId="4" fontId="25" fillId="0" borderId="1" xfId="0" applyNumberFormat="1" applyFont="1" applyFill="1" applyBorder="1" applyAlignment="1">
      <alignment horizontal="center"/>
    </xf>
    <xf numFmtId="4" fontId="25" fillId="0" borderId="1" xfId="2" applyNumberFormat="1" applyFont="1" applyFill="1" applyBorder="1" applyAlignment="1"/>
    <xf numFmtId="17" fontId="25" fillId="0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4" fontId="21" fillId="0" borderId="0" xfId="2" applyNumberFormat="1" applyFont="1" applyFill="1" applyBorder="1" applyAlignment="1">
      <alignment horizontal="center" vertical="center"/>
    </xf>
    <xf numFmtId="2" fontId="25" fillId="0" borderId="0" xfId="2" applyNumberFormat="1" applyFont="1" applyFill="1" applyBorder="1" applyAlignment="1">
      <alignment horizontal="center"/>
    </xf>
    <xf numFmtId="4" fontId="25" fillId="0" borderId="0" xfId="2" applyNumberFormat="1" applyFont="1" applyFill="1" applyBorder="1" applyAlignment="1"/>
    <xf numFmtId="4" fontId="25" fillId="0" borderId="0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/>
    </xf>
    <xf numFmtId="4" fontId="21" fillId="0" borderId="1" xfId="2" applyNumberFormat="1" applyFont="1" applyFill="1" applyBorder="1" applyAlignment="1">
      <alignment horizontal="center"/>
    </xf>
    <xf numFmtId="2" fontId="25" fillId="0" borderId="0" xfId="2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30" fillId="0" borderId="0" xfId="2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/>
    <xf numFmtId="0" fontId="24" fillId="2" borderId="37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2" fontId="23" fillId="2" borderId="22" xfId="0" applyNumberFormat="1" applyFont="1" applyFill="1" applyBorder="1" applyAlignment="1">
      <alignment horizontal="center" vertical="center" wrapText="1"/>
    </xf>
    <xf numFmtId="4" fontId="24" fillId="0" borderId="23" xfId="0" applyNumberFormat="1" applyFont="1" applyFill="1" applyBorder="1" applyAlignment="1">
      <alignment horizontal="center" vertical="center"/>
    </xf>
    <xf numFmtId="0" fontId="28" fillId="0" borderId="47" xfId="0" applyFont="1" applyFill="1" applyBorder="1"/>
    <xf numFmtId="0" fontId="24" fillId="2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2" fontId="23" fillId="2" borderId="1" xfId="0" applyNumberFormat="1" applyFont="1" applyFill="1" applyBorder="1" applyAlignment="1">
      <alignment horizontal="center" vertical="center" wrapText="1"/>
    </xf>
    <xf numFmtId="4" fontId="24" fillId="0" borderId="45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2" fontId="20" fillId="0" borderId="0" xfId="0" applyNumberFormat="1" applyFont="1"/>
    <xf numFmtId="0" fontId="28" fillId="0" borderId="27" xfId="0" applyFont="1" applyFill="1" applyBorder="1"/>
    <xf numFmtId="0" fontId="24" fillId="2" borderId="40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4" fontId="23" fillId="2" borderId="28" xfId="0" applyNumberFormat="1" applyFont="1" applyFill="1" applyBorder="1" applyAlignment="1">
      <alignment horizontal="center" vertical="center"/>
    </xf>
    <xf numFmtId="4" fontId="24" fillId="0" borderId="29" xfId="0" applyNumberFormat="1" applyFont="1" applyFill="1" applyBorder="1" applyAlignment="1">
      <alignment horizontal="center" vertical="center"/>
    </xf>
    <xf numFmtId="0" fontId="27" fillId="0" borderId="42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2" fontId="23" fillId="2" borderId="10" xfId="0" applyNumberFormat="1" applyFont="1" applyFill="1" applyBorder="1" applyAlignment="1">
      <alignment horizontal="center" vertical="center" wrapText="1"/>
    </xf>
    <xf numFmtId="4" fontId="24" fillId="0" borderId="43" xfId="0" applyNumberFormat="1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4" fontId="23" fillId="2" borderId="22" xfId="0" applyNumberFormat="1" applyFont="1" applyFill="1" applyBorder="1" applyAlignment="1">
      <alignment horizontal="center" vertical="center"/>
    </xf>
    <xf numFmtId="4" fontId="23" fillId="0" borderId="28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7" fontId="24" fillId="0" borderId="22" xfId="0" applyNumberFormat="1" applyFont="1" applyFill="1" applyBorder="1" applyAlignment="1">
      <alignment horizontal="center" vertical="center" wrapText="1"/>
    </xf>
    <xf numFmtId="17" fontId="24" fillId="0" borderId="28" xfId="0" applyNumberFormat="1" applyFont="1" applyFill="1" applyBorder="1" applyAlignment="1">
      <alignment horizontal="center" vertical="center" wrapText="1"/>
    </xf>
    <xf numFmtId="17" fontId="24" fillId="0" borderId="10" xfId="0" applyNumberFormat="1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2" fontId="23" fillId="2" borderId="0" xfId="0" applyNumberFormat="1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4" fontId="24" fillId="2" borderId="49" xfId="0" applyNumberFormat="1" applyFont="1" applyFill="1" applyBorder="1" applyAlignment="1">
      <alignment horizontal="center" vertical="center"/>
    </xf>
    <xf numFmtId="4" fontId="24" fillId="0" borderId="48" xfId="0" applyNumberFormat="1" applyFont="1" applyFill="1" applyBorder="1" applyAlignment="1">
      <alignment horizontal="center" vertical="center"/>
    </xf>
    <xf numFmtId="17" fontId="24" fillId="0" borderId="37" xfId="0" applyNumberFormat="1" applyFont="1" applyFill="1" applyBorder="1" applyAlignment="1">
      <alignment horizontal="center" vertical="center" wrapText="1"/>
    </xf>
    <xf numFmtId="4" fontId="23" fillId="2" borderId="10" xfId="0" applyNumberFormat="1" applyFont="1" applyFill="1" applyBorder="1" applyAlignment="1">
      <alignment horizontal="center" vertical="center"/>
    </xf>
    <xf numFmtId="17" fontId="24" fillId="0" borderId="9" xfId="0" applyNumberFormat="1" applyFont="1" applyFill="1" applyBorder="1" applyAlignment="1">
      <alignment horizontal="center" vertical="center" wrapText="1"/>
    </xf>
    <xf numFmtId="17" fontId="24" fillId="0" borderId="40" xfId="0" applyNumberFormat="1" applyFont="1" applyFill="1" applyBorder="1" applyAlignment="1">
      <alignment horizontal="center" vertical="center" wrapText="1"/>
    </xf>
    <xf numFmtId="4" fontId="24" fillId="0" borderId="49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 wrapText="1"/>
    </xf>
    <xf numFmtId="0" fontId="21" fillId="0" borderId="26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0" fontId="25" fillId="0" borderId="25" xfId="2" applyFont="1" applyFill="1" applyBorder="1" applyAlignment="1">
      <alignment horizontal="center" vertical="center" wrapText="1"/>
    </xf>
    <xf numFmtId="0" fontId="21" fillId="3" borderId="15" xfId="2" applyFont="1" applyFill="1" applyBorder="1" applyAlignment="1">
      <alignment horizontal="center"/>
    </xf>
    <xf numFmtId="0" fontId="21" fillId="3" borderId="16" xfId="2" applyFont="1" applyFill="1" applyBorder="1" applyAlignment="1">
      <alignment horizontal="center"/>
    </xf>
    <xf numFmtId="0" fontId="21" fillId="3" borderId="17" xfId="2" applyFont="1" applyFill="1" applyBorder="1" applyAlignment="1">
      <alignment horizontal="center"/>
    </xf>
    <xf numFmtId="0" fontId="21" fillId="0" borderId="12" xfId="2" applyFont="1" applyFill="1" applyBorder="1" applyAlignment="1">
      <alignment horizontal="center"/>
    </xf>
    <xf numFmtId="0" fontId="21" fillId="0" borderId="13" xfId="2" applyFont="1" applyFill="1" applyBorder="1" applyAlignment="1">
      <alignment horizontal="center"/>
    </xf>
    <xf numFmtId="0" fontId="21" fillId="0" borderId="14" xfId="2" applyFont="1" applyFill="1" applyBorder="1" applyAlignment="1">
      <alignment horizontal="center"/>
    </xf>
    <xf numFmtId="0" fontId="21" fillId="0" borderId="19" xfId="2" applyFont="1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21" fillId="0" borderId="21" xfId="2" applyFont="1" applyFill="1" applyBorder="1" applyAlignment="1">
      <alignment horizontal="center" vertical="center" wrapText="1"/>
    </xf>
    <xf numFmtId="0" fontId="21" fillId="0" borderId="22" xfId="2" applyFont="1" applyFill="1" applyBorder="1" applyAlignment="1">
      <alignment horizontal="center" vertical="center" wrapText="1"/>
    </xf>
    <xf numFmtId="0" fontId="21" fillId="0" borderId="23" xfId="2" applyFont="1" applyFill="1" applyBorder="1" applyAlignment="1">
      <alignment horizontal="center" vertical="center" wrapText="1"/>
    </xf>
    <xf numFmtId="0" fontId="21" fillId="0" borderId="27" xfId="2" applyFont="1" applyFill="1" applyBorder="1" applyAlignment="1">
      <alignment horizontal="center" vertical="center" wrapText="1"/>
    </xf>
    <xf numFmtId="0" fontId="21" fillId="0" borderId="28" xfId="2" applyFont="1" applyFill="1" applyBorder="1" applyAlignment="1">
      <alignment horizontal="center" vertical="center" wrapText="1"/>
    </xf>
    <xf numFmtId="0" fontId="21" fillId="0" borderId="29" xfId="2" applyFont="1" applyFill="1" applyBorder="1" applyAlignment="1">
      <alignment horizontal="center" vertical="center" wrapText="1"/>
    </xf>
    <xf numFmtId="17" fontId="25" fillId="0" borderId="8" xfId="0" applyNumberFormat="1" applyFont="1" applyFill="1" applyBorder="1" applyAlignment="1">
      <alignment horizontal="center" vertical="center" wrapText="1"/>
    </xf>
    <xf numFmtId="17" fontId="25" fillId="0" borderId="9" xfId="0" applyNumberFormat="1" applyFont="1" applyFill="1" applyBorder="1" applyAlignment="1">
      <alignment horizontal="center" vertical="center" wrapText="1"/>
    </xf>
    <xf numFmtId="17" fontId="25" fillId="0" borderId="10" xfId="0" applyNumberFormat="1" applyFont="1" applyFill="1" applyBorder="1" applyAlignment="1">
      <alignment horizontal="center" vertical="center" wrapText="1"/>
    </xf>
    <xf numFmtId="0" fontId="21" fillId="0" borderId="18" xfId="2" applyFont="1" applyFill="1" applyBorder="1" applyAlignment="1">
      <alignment horizontal="center" vertical="center" wrapText="1"/>
    </xf>
    <xf numFmtId="0" fontId="21" fillId="0" borderId="24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  <xf numFmtId="0" fontId="21" fillId="2" borderId="25" xfId="2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/>
    </xf>
    <xf numFmtId="0" fontId="26" fillId="3" borderId="14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wrapText="1"/>
    </xf>
    <xf numFmtId="0" fontId="21" fillId="0" borderId="2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7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/>
    </xf>
    <xf numFmtId="0" fontId="27" fillId="3" borderId="13" xfId="2" applyFont="1" applyFill="1" applyBorder="1" applyAlignment="1">
      <alignment horizontal="center"/>
    </xf>
    <xf numFmtId="0" fontId="27" fillId="3" borderId="14" xfId="2" applyFont="1" applyFill="1" applyBorder="1" applyAlignment="1">
      <alignment horizontal="center"/>
    </xf>
    <xf numFmtId="0" fontId="27" fillId="0" borderId="12" xfId="2" applyFont="1" applyFill="1" applyBorder="1" applyAlignment="1">
      <alignment horizontal="center"/>
    </xf>
    <xf numFmtId="0" fontId="27" fillId="0" borderId="13" xfId="2" applyFont="1" applyFill="1" applyBorder="1" applyAlignment="1">
      <alignment horizontal="center"/>
    </xf>
    <xf numFmtId="0" fontId="27" fillId="0" borderId="14" xfId="2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vertical="center" wrapText="1"/>
    </xf>
    <xf numFmtId="0" fontId="24" fillId="0" borderId="29" xfId="2" applyFont="1" applyFill="1" applyBorder="1" applyAlignment="1">
      <alignment horizontal="center" vertical="center" wrapText="1"/>
    </xf>
    <xf numFmtId="17" fontId="24" fillId="0" borderId="22" xfId="0" applyNumberFormat="1" applyFont="1" applyFill="1" applyBorder="1" applyAlignment="1">
      <alignment horizontal="center" vertical="center" wrapText="1"/>
    </xf>
    <xf numFmtId="17" fontId="24" fillId="0" borderId="1" xfId="0" applyNumberFormat="1" applyFont="1" applyFill="1" applyBorder="1" applyAlignment="1">
      <alignment horizontal="center" vertical="center" wrapText="1"/>
    </xf>
    <xf numFmtId="17" fontId="24" fillId="0" borderId="28" xfId="0" applyNumberFormat="1" applyFont="1" applyFill="1" applyBorder="1" applyAlignment="1">
      <alignment horizontal="center" vertical="center" wrapText="1"/>
    </xf>
    <xf numFmtId="0" fontId="27" fillId="0" borderId="19" xfId="2" applyFont="1" applyFill="1" applyBorder="1" applyAlignment="1">
      <alignment horizontal="center" vertical="center" wrapText="1"/>
    </xf>
    <xf numFmtId="0" fontId="27" fillId="0" borderId="25" xfId="2" applyFont="1" applyFill="1" applyBorder="1" applyAlignment="1">
      <alignment horizontal="center" vertical="center" wrapText="1"/>
    </xf>
    <xf numFmtId="0" fontId="27" fillId="0" borderId="35" xfId="2" applyFont="1" applyFill="1" applyBorder="1" applyAlignment="1">
      <alignment horizontal="center"/>
    </xf>
    <xf numFmtId="0" fontId="27" fillId="0" borderId="36" xfId="2" applyFont="1" applyFill="1" applyBorder="1" applyAlignment="1">
      <alignment horizontal="center" vertical="center" wrapText="1"/>
    </xf>
    <xf numFmtId="0" fontId="27" fillId="0" borderId="50" xfId="2" applyFont="1" applyFill="1" applyBorder="1" applyAlignment="1">
      <alignment horizontal="center" vertical="center" wrapText="1"/>
    </xf>
    <xf numFmtId="0" fontId="27" fillId="0" borderId="37" xfId="2" applyFont="1" applyFill="1" applyBorder="1" applyAlignment="1">
      <alignment horizontal="center" vertical="center" wrapText="1"/>
    </xf>
    <xf numFmtId="0" fontId="27" fillId="0" borderId="9" xfId="2" applyFont="1" applyFill="1" applyBorder="1" applyAlignment="1">
      <alignment horizontal="center" vertical="center" wrapText="1"/>
    </xf>
    <xf numFmtId="0" fontId="21" fillId="0" borderId="37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27" fillId="0" borderId="38" xfId="2" applyFont="1" applyFill="1" applyBorder="1" applyAlignment="1">
      <alignment horizontal="center" vertical="center" wrapText="1"/>
    </xf>
    <xf numFmtId="0" fontId="27" fillId="0" borderId="51" xfId="2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/>
    </xf>
    <xf numFmtId="0" fontId="27" fillId="2" borderId="0" xfId="2" applyFont="1" applyFill="1" applyBorder="1" applyAlignment="1">
      <alignment horizontal="left"/>
    </xf>
    <xf numFmtId="17" fontId="24" fillId="0" borderId="10" xfId="0" applyNumberFormat="1" applyFont="1" applyFill="1" applyBorder="1" applyAlignment="1">
      <alignment horizontal="center" vertical="center" wrapText="1"/>
    </xf>
    <xf numFmtId="17" fontId="24" fillId="0" borderId="37" xfId="0" applyNumberFormat="1" applyFont="1" applyFill="1" applyBorder="1" applyAlignment="1">
      <alignment horizontal="center" vertical="center" wrapText="1"/>
    </xf>
    <xf numFmtId="17" fontId="24" fillId="0" borderId="9" xfId="0" applyNumberFormat="1" applyFont="1" applyFill="1" applyBorder="1" applyAlignment="1">
      <alignment horizontal="center" vertical="center" wrapText="1"/>
    </xf>
    <xf numFmtId="17" fontId="24" fillId="0" borderId="40" xfId="0" applyNumberFormat="1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8" fillId="0" borderId="28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4" fillId="0" borderId="28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/>
    </xf>
    <xf numFmtId="0" fontId="2" fillId="2" borderId="35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14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/>
    </xf>
    <xf numFmtId="0" fontId="16" fillId="4" borderId="49" xfId="0" applyFont="1" applyFill="1" applyBorder="1" applyAlignment="1">
      <alignment horizontal="center"/>
    </xf>
    <xf numFmtId="0" fontId="16" fillId="4" borderId="48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7" fillId="0" borderId="37" xfId="2" applyFont="1" applyFill="1" applyBorder="1" applyAlignment="1">
      <alignment horizontal="center" vertical="center" wrapText="1"/>
    </xf>
    <xf numFmtId="0" fontId="7" fillId="0" borderId="40" xfId="2" applyFont="1" applyFill="1" applyBorder="1" applyAlignment="1">
      <alignment horizontal="center" vertical="center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41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/>
    </xf>
    <xf numFmtId="0" fontId="4" fillId="4" borderId="16" xfId="2" applyFont="1" applyFill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7" fillId="4" borderId="12" xfId="2" applyFont="1" applyFill="1" applyBorder="1" applyAlignment="1">
      <alignment horizontal="center"/>
    </xf>
    <xf numFmtId="0" fontId="7" fillId="4" borderId="13" xfId="2" applyFont="1" applyFill="1" applyBorder="1" applyAlignment="1">
      <alignment horizontal="center"/>
    </xf>
    <xf numFmtId="0" fontId="7" fillId="4" borderId="14" xfId="2" applyFont="1" applyFill="1" applyBorder="1" applyAlignment="1">
      <alignment horizontal="center"/>
    </xf>
    <xf numFmtId="0" fontId="2" fillId="0" borderId="12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8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39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49</xdr:row>
      <xdr:rowOff>63500</xdr:rowOff>
    </xdr:from>
    <xdr:to>
      <xdr:col>0</xdr:col>
      <xdr:colOff>736864</xdr:colOff>
      <xdr:row>50</xdr:row>
      <xdr:rowOff>142095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08" y="15122525"/>
          <a:ext cx="726281" cy="299173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7.xml"/><Relationship Id="rId89" Type="http://schemas.openxmlformats.org/officeDocument/2006/relationships/revisionLog" Target="revisionLog89.xml"/><Relationship Id="rId84" Type="http://schemas.openxmlformats.org/officeDocument/2006/relationships/revisionLog" Target="revisionLog84.xml"/><Relationship Id="rId112" Type="http://schemas.openxmlformats.org/officeDocument/2006/relationships/revisionLog" Target="revisionLog12.xml"/><Relationship Id="rId133" Type="http://schemas.openxmlformats.org/officeDocument/2006/relationships/revisionLog" Target="revisionLog33.xml"/><Relationship Id="rId138" Type="http://schemas.openxmlformats.org/officeDocument/2006/relationships/revisionLog" Target="revisionLog38.xml"/><Relationship Id="rId154" Type="http://schemas.openxmlformats.org/officeDocument/2006/relationships/revisionLog" Target="revisionLog54.xml"/><Relationship Id="rId159" Type="http://schemas.openxmlformats.org/officeDocument/2006/relationships/revisionLog" Target="revisionLog59.xml"/><Relationship Id="rId175" Type="http://schemas.openxmlformats.org/officeDocument/2006/relationships/revisionLog" Target="revisionLog75.xml"/><Relationship Id="rId170" Type="http://schemas.openxmlformats.org/officeDocument/2006/relationships/revisionLog" Target="revisionLog70.xml"/><Relationship Id="rId191" Type="http://schemas.openxmlformats.org/officeDocument/2006/relationships/revisionLog" Target="revisionLog116.xml"/><Relationship Id="rId196" Type="http://schemas.openxmlformats.org/officeDocument/2006/relationships/revisionLog" Target="revisionLog121.xml"/><Relationship Id="rId200" Type="http://schemas.openxmlformats.org/officeDocument/2006/relationships/revisionLog" Target="revisionLog125.xml"/><Relationship Id="rId107" Type="http://schemas.openxmlformats.org/officeDocument/2006/relationships/revisionLog" Target="revisionLog7.xml"/><Relationship Id="rId79" Type="http://schemas.openxmlformats.org/officeDocument/2006/relationships/revisionLog" Target="revisionLog79.xml"/><Relationship Id="rId102" Type="http://schemas.openxmlformats.org/officeDocument/2006/relationships/revisionLog" Target="revisionLog2.xml"/><Relationship Id="rId123" Type="http://schemas.openxmlformats.org/officeDocument/2006/relationships/revisionLog" Target="revisionLog23.xml"/><Relationship Id="rId128" Type="http://schemas.openxmlformats.org/officeDocument/2006/relationships/revisionLog" Target="revisionLog28.xml"/><Relationship Id="rId144" Type="http://schemas.openxmlformats.org/officeDocument/2006/relationships/revisionLog" Target="revisionLog44.xml"/><Relationship Id="rId149" Type="http://schemas.openxmlformats.org/officeDocument/2006/relationships/revisionLog" Target="revisionLog49.xml"/><Relationship Id="rId95" Type="http://schemas.openxmlformats.org/officeDocument/2006/relationships/revisionLog" Target="revisionLog95.xml"/><Relationship Id="rId90" Type="http://schemas.openxmlformats.org/officeDocument/2006/relationships/revisionLog" Target="revisionLog90.xml"/><Relationship Id="rId160" Type="http://schemas.openxmlformats.org/officeDocument/2006/relationships/revisionLog" Target="revisionLog60.xml"/><Relationship Id="rId165" Type="http://schemas.openxmlformats.org/officeDocument/2006/relationships/revisionLog" Target="revisionLog65.xml"/><Relationship Id="rId181" Type="http://schemas.openxmlformats.org/officeDocument/2006/relationships/revisionLog" Target="revisionLog106.xml"/><Relationship Id="rId186" Type="http://schemas.openxmlformats.org/officeDocument/2006/relationships/revisionLog" Target="revisionLog111.xml"/><Relationship Id="rId113" Type="http://schemas.openxmlformats.org/officeDocument/2006/relationships/revisionLog" Target="revisionLog13.xml"/><Relationship Id="rId118" Type="http://schemas.openxmlformats.org/officeDocument/2006/relationships/revisionLog" Target="revisionLog18.xml"/><Relationship Id="rId134" Type="http://schemas.openxmlformats.org/officeDocument/2006/relationships/revisionLog" Target="revisionLog34.xml"/><Relationship Id="rId139" Type="http://schemas.openxmlformats.org/officeDocument/2006/relationships/revisionLog" Target="revisionLog39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150" Type="http://schemas.openxmlformats.org/officeDocument/2006/relationships/revisionLog" Target="revisionLog50.xml"/><Relationship Id="rId155" Type="http://schemas.openxmlformats.org/officeDocument/2006/relationships/revisionLog" Target="revisionLog55.xml"/><Relationship Id="rId171" Type="http://schemas.openxmlformats.org/officeDocument/2006/relationships/revisionLog" Target="revisionLog71.xml"/><Relationship Id="rId176" Type="http://schemas.openxmlformats.org/officeDocument/2006/relationships/revisionLog" Target="revisionLog101.xml"/><Relationship Id="rId192" Type="http://schemas.openxmlformats.org/officeDocument/2006/relationships/revisionLog" Target="revisionLog117.xml"/><Relationship Id="rId197" Type="http://schemas.openxmlformats.org/officeDocument/2006/relationships/revisionLog" Target="revisionLog122.xml"/><Relationship Id="rId201" Type="http://schemas.openxmlformats.org/officeDocument/2006/relationships/revisionLog" Target="revisionLog126.xml"/><Relationship Id="rId103" Type="http://schemas.openxmlformats.org/officeDocument/2006/relationships/revisionLog" Target="revisionLog3.xml"/><Relationship Id="rId108" Type="http://schemas.openxmlformats.org/officeDocument/2006/relationships/revisionLog" Target="revisionLog8.xml"/><Relationship Id="rId124" Type="http://schemas.openxmlformats.org/officeDocument/2006/relationships/revisionLog" Target="revisionLog24.xml"/><Relationship Id="rId129" Type="http://schemas.openxmlformats.org/officeDocument/2006/relationships/revisionLog" Target="revisionLog29.xml"/><Relationship Id="rId96" Type="http://schemas.openxmlformats.org/officeDocument/2006/relationships/revisionLog" Target="revisionLog96.xml"/><Relationship Id="rId91" Type="http://schemas.openxmlformats.org/officeDocument/2006/relationships/revisionLog" Target="revisionLog91.xml"/><Relationship Id="rId140" Type="http://schemas.openxmlformats.org/officeDocument/2006/relationships/revisionLog" Target="revisionLog40.xml"/><Relationship Id="rId145" Type="http://schemas.openxmlformats.org/officeDocument/2006/relationships/revisionLog" Target="revisionLog45.xml"/><Relationship Id="rId161" Type="http://schemas.openxmlformats.org/officeDocument/2006/relationships/revisionLog" Target="revisionLog61.xml"/><Relationship Id="rId166" Type="http://schemas.openxmlformats.org/officeDocument/2006/relationships/revisionLog" Target="revisionLog66.xml"/><Relationship Id="rId182" Type="http://schemas.openxmlformats.org/officeDocument/2006/relationships/revisionLog" Target="revisionLog107.xml"/><Relationship Id="rId187" Type="http://schemas.openxmlformats.org/officeDocument/2006/relationships/revisionLog" Target="revisionLog112.xml"/><Relationship Id="rId114" Type="http://schemas.openxmlformats.org/officeDocument/2006/relationships/revisionLog" Target="revisionLog14.xml"/><Relationship Id="rId119" Type="http://schemas.openxmlformats.org/officeDocument/2006/relationships/revisionLog" Target="revisionLog19.xml"/><Relationship Id="rId86" Type="http://schemas.openxmlformats.org/officeDocument/2006/relationships/revisionLog" Target="revisionLog86.xml"/><Relationship Id="rId81" Type="http://schemas.openxmlformats.org/officeDocument/2006/relationships/revisionLog" Target="revisionLog81.xml"/><Relationship Id="rId130" Type="http://schemas.openxmlformats.org/officeDocument/2006/relationships/revisionLog" Target="revisionLog30.xml"/><Relationship Id="rId135" Type="http://schemas.openxmlformats.org/officeDocument/2006/relationships/revisionLog" Target="revisionLog35.xml"/><Relationship Id="rId151" Type="http://schemas.openxmlformats.org/officeDocument/2006/relationships/revisionLog" Target="revisionLog51.xml"/><Relationship Id="rId156" Type="http://schemas.openxmlformats.org/officeDocument/2006/relationships/revisionLog" Target="revisionLog56.xml"/><Relationship Id="rId177" Type="http://schemas.openxmlformats.org/officeDocument/2006/relationships/revisionLog" Target="revisionLog102.xml"/><Relationship Id="rId198" Type="http://schemas.openxmlformats.org/officeDocument/2006/relationships/revisionLog" Target="revisionLog123.xml"/><Relationship Id="rId172" Type="http://schemas.openxmlformats.org/officeDocument/2006/relationships/revisionLog" Target="revisionLog72.xml"/><Relationship Id="rId193" Type="http://schemas.openxmlformats.org/officeDocument/2006/relationships/revisionLog" Target="revisionLog118.xml"/><Relationship Id="rId202" Type="http://schemas.openxmlformats.org/officeDocument/2006/relationships/revisionLog" Target="revisionLog127.xml"/><Relationship Id="rId109" Type="http://schemas.openxmlformats.org/officeDocument/2006/relationships/revisionLog" Target="revisionLog9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04" Type="http://schemas.openxmlformats.org/officeDocument/2006/relationships/revisionLog" Target="revisionLog4.xml"/><Relationship Id="rId120" Type="http://schemas.openxmlformats.org/officeDocument/2006/relationships/revisionLog" Target="revisionLog20.xml"/><Relationship Id="rId125" Type="http://schemas.openxmlformats.org/officeDocument/2006/relationships/revisionLog" Target="revisionLog25.xml"/><Relationship Id="rId141" Type="http://schemas.openxmlformats.org/officeDocument/2006/relationships/revisionLog" Target="revisionLog41.xml"/><Relationship Id="rId146" Type="http://schemas.openxmlformats.org/officeDocument/2006/relationships/revisionLog" Target="revisionLog46.xml"/><Relationship Id="rId167" Type="http://schemas.openxmlformats.org/officeDocument/2006/relationships/revisionLog" Target="revisionLog67.xml"/><Relationship Id="rId188" Type="http://schemas.openxmlformats.org/officeDocument/2006/relationships/revisionLog" Target="revisionLog113.xml"/><Relationship Id="rId92" Type="http://schemas.openxmlformats.org/officeDocument/2006/relationships/revisionLog" Target="revisionLog92.xml"/><Relationship Id="rId162" Type="http://schemas.openxmlformats.org/officeDocument/2006/relationships/revisionLog" Target="revisionLog62.xml"/><Relationship Id="rId183" Type="http://schemas.openxmlformats.org/officeDocument/2006/relationships/revisionLog" Target="revisionLog108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0.xml"/><Relationship Id="rId115" Type="http://schemas.openxmlformats.org/officeDocument/2006/relationships/revisionLog" Target="revisionLog15.xml"/><Relationship Id="rId131" Type="http://schemas.openxmlformats.org/officeDocument/2006/relationships/revisionLog" Target="revisionLog31.xml"/><Relationship Id="rId136" Type="http://schemas.openxmlformats.org/officeDocument/2006/relationships/revisionLog" Target="revisionLog36.xml"/><Relationship Id="rId157" Type="http://schemas.openxmlformats.org/officeDocument/2006/relationships/revisionLog" Target="revisionLog57.xml"/><Relationship Id="rId178" Type="http://schemas.openxmlformats.org/officeDocument/2006/relationships/revisionLog" Target="revisionLog103.xml"/><Relationship Id="rId82" Type="http://schemas.openxmlformats.org/officeDocument/2006/relationships/revisionLog" Target="revisionLog82.xml"/><Relationship Id="rId152" Type="http://schemas.openxmlformats.org/officeDocument/2006/relationships/revisionLog" Target="revisionLog52.xml"/><Relationship Id="rId173" Type="http://schemas.openxmlformats.org/officeDocument/2006/relationships/revisionLog" Target="revisionLog73.xml"/><Relationship Id="rId194" Type="http://schemas.openxmlformats.org/officeDocument/2006/relationships/revisionLog" Target="revisionLog119.xml"/><Relationship Id="rId199" Type="http://schemas.openxmlformats.org/officeDocument/2006/relationships/revisionLog" Target="revisionLog124.xml"/><Relationship Id="rId203" Type="http://schemas.openxmlformats.org/officeDocument/2006/relationships/revisionLog" Target="revisionLog128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5.xml"/><Relationship Id="rId126" Type="http://schemas.openxmlformats.org/officeDocument/2006/relationships/revisionLog" Target="revisionLog26.xml"/><Relationship Id="rId147" Type="http://schemas.openxmlformats.org/officeDocument/2006/relationships/revisionLog" Target="revisionLog47.xml"/><Relationship Id="rId168" Type="http://schemas.openxmlformats.org/officeDocument/2006/relationships/revisionLog" Target="revisionLog68.xml"/><Relationship Id="rId98" Type="http://schemas.openxmlformats.org/officeDocument/2006/relationships/revisionLog" Target="revisionLog98.xml"/><Relationship Id="rId93" Type="http://schemas.openxmlformats.org/officeDocument/2006/relationships/revisionLog" Target="revisionLog93.xml"/><Relationship Id="rId121" Type="http://schemas.openxmlformats.org/officeDocument/2006/relationships/revisionLog" Target="revisionLog21.xml"/><Relationship Id="rId142" Type="http://schemas.openxmlformats.org/officeDocument/2006/relationships/revisionLog" Target="revisionLog42.xml"/><Relationship Id="rId163" Type="http://schemas.openxmlformats.org/officeDocument/2006/relationships/revisionLog" Target="revisionLog63.xml"/><Relationship Id="rId184" Type="http://schemas.openxmlformats.org/officeDocument/2006/relationships/revisionLog" Target="revisionLog109.xml"/><Relationship Id="rId189" Type="http://schemas.openxmlformats.org/officeDocument/2006/relationships/revisionLog" Target="revisionLog114.xml"/><Relationship Id="rId116" Type="http://schemas.openxmlformats.org/officeDocument/2006/relationships/revisionLog" Target="revisionLog16.xml"/><Relationship Id="rId137" Type="http://schemas.openxmlformats.org/officeDocument/2006/relationships/revisionLog" Target="revisionLog37.xml"/><Relationship Id="rId158" Type="http://schemas.openxmlformats.org/officeDocument/2006/relationships/revisionLog" Target="revisionLog58.xml"/><Relationship Id="rId88" Type="http://schemas.openxmlformats.org/officeDocument/2006/relationships/revisionLog" Target="revisionLog88.xml"/><Relationship Id="rId83" Type="http://schemas.openxmlformats.org/officeDocument/2006/relationships/revisionLog" Target="revisionLog83.xml"/><Relationship Id="rId111" Type="http://schemas.openxmlformats.org/officeDocument/2006/relationships/revisionLog" Target="revisionLog11.xml"/><Relationship Id="rId132" Type="http://schemas.openxmlformats.org/officeDocument/2006/relationships/revisionLog" Target="revisionLog32.xml"/><Relationship Id="rId153" Type="http://schemas.openxmlformats.org/officeDocument/2006/relationships/revisionLog" Target="revisionLog53.xml"/><Relationship Id="rId174" Type="http://schemas.openxmlformats.org/officeDocument/2006/relationships/revisionLog" Target="revisionLog74.xml"/><Relationship Id="rId179" Type="http://schemas.openxmlformats.org/officeDocument/2006/relationships/revisionLog" Target="revisionLog104.xml"/><Relationship Id="rId195" Type="http://schemas.openxmlformats.org/officeDocument/2006/relationships/revisionLog" Target="revisionLog120.xml"/><Relationship Id="rId190" Type="http://schemas.openxmlformats.org/officeDocument/2006/relationships/revisionLog" Target="revisionLog115.xml"/><Relationship Id="rId106" Type="http://schemas.openxmlformats.org/officeDocument/2006/relationships/revisionLog" Target="revisionLog6.xml"/><Relationship Id="rId127" Type="http://schemas.openxmlformats.org/officeDocument/2006/relationships/revisionLog" Target="revisionLog27.xml"/><Relationship Id="rId99" Type="http://schemas.openxmlformats.org/officeDocument/2006/relationships/revisionLog" Target="revisionLog99.xml"/><Relationship Id="rId94" Type="http://schemas.openxmlformats.org/officeDocument/2006/relationships/revisionLog" Target="revisionLog94.xml"/><Relationship Id="rId78" Type="http://schemas.openxmlformats.org/officeDocument/2006/relationships/revisionLog" Target="revisionLog78.xml"/><Relationship Id="rId101" Type="http://schemas.openxmlformats.org/officeDocument/2006/relationships/revisionLog" Target="revisionLog1.xml"/><Relationship Id="rId122" Type="http://schemas.openxmlformats.org/officeDocument/2006/relationships/revisionLog" Target="revisionLog22.xml"/><Relationship Id="rId143" Type="http://schemas.openxmlformats.org/officeDocument/2006/relationships/revisionLog" Target="revisionLog43.xml"/><Relationship Id="rId148" Type="http://schemas.openxmlformats.org/officeDocument/2006/relationships/revisionLog" Target="revisionLog48.xml"/><Relationship Id="rId164" Type="http://schemas.openxmlformats.org/officeDocument/2006/relationships/revisionLog" Target="revisionLog64.xml"/><Relationship Id="rId169" Type="http://schemas.openxmlformats.org/officeDocument/2006/relationships/revisionLog" Target="revisionLog69.xml"/><Relationship Id="rId185" Type="http://schemas.openxmlformats.org/officeDocument/2006/relationships/revisionLog" Target="revisionLog110.xml"/><Relationship Id="rId180" Type="http://schemas.openxmlformats.org/officeDocument/2006/relationships/revisionLog" Target="revisionLog10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CB3544-1BC1-4228-9AAE-26FD9CFA1DB7}" diskRevisions="1" revisionId="2531" version="2">
  <header guid="{8690EF7B-0D57-425A-BAC2-70D9D5FEE5FD}" dateTime="2023-07-10T12:12:25" maxSheetId="6" userName="Liz Poma Apaza" r:id="rId76" minRId="733" maxRId="831">
    <sheetIdMap count="5">
      <sheetId val="1"/>
      <sheetId val="2"/>
      <sheetId val="3"/>
      <sheetId val="4"/>
      <sheetId val="5"/>
    </sheetIdMap>
  </header>
  <header guid="{ACFF1268-C86B-4E70-A871-2DB91E8AED43}" dateTime="2023-07-10T12:14:53" maxSheetId="6" userName="Liz Poma Apaza" r:id="rId77" minRId="832" maxRId="857">
    <sheetIdMap count="5">
      <sheetId val="1"/>
      <sheetId val="2"/>
      <sheetId val="3"/>
      <sheetId val="4"/>
      <sheetId val="5"/>
    </sheetIdMap>
  </header>
  <header guid="{C375B207-3AFF-453B-9759-32D8E1819831}" dateTime="2023-07-10T12:17:25" maxSheetId="6" userName="Liz Poma Apaza" r:id="rId78" minRId="858" maxRId="879">
    <sheetIdMap count="5">
      <sheetId val="1"/>
      <sheetId val="2"/>
      <sheetId val="3"/>
      <sheetId val="4"/>
      <sheetId val="5"/>
    </sheetIdMap>
  </header>
  <header guid="{CD38F73E-07FC-454C-BADA-CBBB29B4FF02}" dateTime="2023-07-10T12:20:37" maxSheetId="6" userName="Liz Poma Apaza" r:id="rId79" minRId="880" maxRId="925">
    <sheetIdMap count="5">
      <sheetId val="1"/>
      <sheetId val="2"/>
      <sheetId val="3"/>
      <sheetId val="4"/>
      <sheetId val="5"/>
    </sheetIdMap>
  </header>
  <header guid="{C52732EF-7F5F-4419-A520-2311BE89A094}" dateTime="2023-07-10T12:21:38" maxSheetId="6" userName="Liz Poma Apaza" r:id="rId80" minRId="926" maxRId="947">
    <sheetIdMap count="5">
      <sheetId val="1"/>
      <sheetId val="2"/>
      <sheetId val="3"/>
      <sheetId val="4"/>
      <sheetId val="5"/>
    </sheetIdMap>
  </header>
  <header guid="{A40B1621-0102-4D50-89D2-AB4D6BF0D787}" dateTime="2023-07-10T12:22:31" maxSheetId="6" userName="Liz Poma Apaza" r:id="rId81" minRId="948" maxRId="975">
    <sheetIdMap count="5">
      <sheetId val="1"/>
      <sheetId val="2"/>
      <sheetId val="3"/>
      <sheetId val="4"/>
      <sheetId val="5"/>
    </sheetIdMap>
  </header>
  <header guid="{A3815EE9-1A6E-48D1-BA5A-4E107E99B086}" dateTime="2023-07-10T12:27:24" maxSheetId="6" userName="Liz Poma Apaza" r:id="rId82" minRId="976" maxRId="1049">
    <sheetIdMap count="5">
      <sheetId val="1"/>
      <sheetId val="2"/>
      <sheetId val="3"/>
      <sheetId val="4"/>
      <sheetId val="5"/>
    </sheetIdMap>
  </header>
  <header guid="{4C3FC8DE-DFB8-45FC-80B5-DFA703032F9A}" dateTime="2023-07-10T12:42:28" maxSheetId="6" userName="Liz Poma Apaza" r:id="rId83" minRId="1050" maxRId="1097">
    <sheetIdMap count="5">
      <sheetId val="1"/>
      <sheetId val="2"/>
      <sheetId val="3"/>
      <sheetId val="4"/>
      <sheetId val="5"/>
    </sheetIdMap>
  </header>
  <header guid="{F553854D-4D34-44D7-9C13-C7B57FDEEA20}" dateTime="2023-07-10T12:44:52" maxSheetId="6" userName="Liz Poma Apaza" r:id="rId84" minRId="1098" maxRId="1178">
    <sheetIdMap count="5">
      <sheetId val="1"/>
      <sheetId val="2"/>
      <sheetId val="3"/>
      <sheetId val="4"/>
      <sheetId val="5"/>
    </sheetIdMap>
  </header>
  <header guid="{D1669C1C-E7B2-452B-9FF3-D725798BB4A4}" dateTime="2023-07-10T12:47:37" maxSheetId="6" userName="Liz Poma Apaza" r:id="rId85" minRId="1179" maxRId="1341">
    <sheetIdMap count="5">
      <sheetId val="1"/>
      <sheetId val="2"/>
      <sheetId val="3"/>
      <sheetId val="4"/>
      <sheetId val="5"/>
    </sheetIdMap>
  </header>
  <header guid="{667B7F99-9D91-41BB-8026-95AB1EC8AC73}" dateTime="2023-07-10T12:49:40" maxSheetId="6" userName="Liz Poma Apaza" r:id="rId86">
    <sheetIdMap count="5">
      <sheetId val="1"/>
      <sheetId val="2"/>
      <sheetId val="3"/>
      <sheetId val="4"/>
      <sheetId val="5"/>
    </sheetIdMap>
  </header>
  <header guid="{BC75C901-25A7-4672-9437-9375E1F18340}" dateTime="2023-07-10T15:18:41" maxSheetId="6" userName="Liz Poma Apaza" r:id="rId87" minRId="1342" maxRId="1428">
    <sheetIdMap count="5">
      <sheetId val="1"/>
      <sheetId val="2"/>
      <sheetId val="3"/>
      <sheetId val="4"/>
      <sheetId val="5"/>
    </sheetIdMap>
  </header>
  <header guid="{F6D40F63-11C0-4AED-8E4F-00D802707C21}" dateTime="2023-07-10T15:22:26" maxSheetId="6" userName="Liz Poma Apaza" r:id="rId88" minRId="1429" maxRId="1440">
    <sheetIdMap count="5">
      <sheetId val="1"/>
      <sheetId val="2"/>
      <sheetId val="3"/>
      <sheetId val="4"/>
      <sheetId val="5"/>
    </sheetIdMap>
  </header>
  <header guid="{5341D2C1-AEE7-4F0B-B79E-FF47E184D1CB}" dateTime="2023-07-10T15:27:25" maxSheetId="6" userName="Liz Poma Apaza" r:id="rId89" minRId="1441" maxRId="1458">
    <sheetIdMap count="5">
      <sheetId val="1"/>
      <sheetId val="2"/>
      <sheetId val="3"/>
      <sheetId val="4"/>
      <sheetId val="5"/>
    </sheetIdMap>
  </header>
  <header guid="{A8272F0A-265C-456A-89A5-5A8CE9E76989}" dateTime="2023-07-10T15:28:11" maxSheetId="6" userName="Liz Poma Apaza" r:id="rId90" minRId="1459" maxRId="1461">
    <sheetIdMap count="5">
      <sheetId val="1"/>
      <sheetId val="2"/>
      <sheetId val="3"/>
      <sheetId val="4"/>
      <sheetId val="5"/>
    </sheetIdMap>
  </header>
  <header guid="{CAC95A7E-BE33-4290-8A9E-1CFCDAB9A47A}" dateTime="2023-07-10T15:32:25" maxSheetId="6" userName="Liz Poma Apaza" r:id="rId91" minRId="1462" maxRId="1464">
    <sheetIdMap count="5">
      <sheetId val="1"/>
      <sheetId val="2"/>
      <sheetId val="3"/>
      <sheetId val="4"/>
      <sheetId val="5"/>
    </sheetIdMap>
  </header>
  <header guid="{931F34E5-E076-4C80-BFDA-12298A178560}" dateTime="2023-07-10T15:37:25" maxSheetId="6" userName="Liz Poma Apaza" r:id="rId92">
    <sheetIdMap count="5">
      <sheetId val="1"/>
      <sheetId val="2"/>
      <sheetId val="3"/>
      <sheetId val="4"/>
      <sheetId val="5"/>
    </sheetIdMap>
  </header>
  <header guid="{3F182CF5-C6AD-4CC5-B23F-9DB1F02A672D}" dateTime="2023-07-10T15:57:25" maxSheetId="6" userName="Liz Poma Apaza" r:id="rId93" minRId="1465">
    <sheetIdMap count="5">
      <sheetId val="1"/>
      <sheetId val="2"/>
      <sheetId val="3"/>
      <sheetId val="4"/>
      <sheetId val="5"/>
    </sheetIdMap>
  </header>
  <header guid="{199C6CB4-38E3-4655-9F27-221FDD10559C}" dateTime="2023-07-10T16:57:25" maxSheetId="6" userName="Liz Poma Apaza" r:id="rId94" minRId="1466" maxRId="1489">
    <sheetIdMap count="5">
      <sheetId val="1"/>
      <sheetId val="2"/>
      <sheetId val="3"/>
      <sheetId val="4"/>
      <sheetId val="5"/>
    </sheetIdMap>
  </header>
  <header guid="{9BAA645E-5920-4ED5-B041-CC206D6847B7}" dateTime="2023-07-10T17:02:25" maxSheetId="6" userName="Liz Poma Apaza" r:id="rId95" minRId="1490" maxRId="1523">
    <sheetIdMap count="5">
      <sheetId val="1"/>
      <sheetId val="2"/>
      <sheetId val="3"/>
      <sheetId val="4"/>
      <sheetId val="5"/>
    </sheetIdMap>
  </header>
  <header guid="{AA68D77F-B5D7-4F66-BBB5-BDD989EC2839}" dateTime="2023-07-10T17:07:26" maxSheetId="6" userName="Liz Poma Apaza" r:id="rId96" minRId="1524" maxRId="1527">
    <sheetIdMap count="5">
      <sheetId val="1"/>
      <sheetId val="2"/>
      <sheetId val="3"/>
      <sheetId val="4"/>
      <sheetId val="5"/>
    </sheetIdMap>
  </header>
  <header guid="{B4C75AB4-947B-4F11-9DA9-CBD6AA799657}" dateTime="2023-07-10T17:12:26" maxSheetId="6" userName="Liz Poma Apaza" r:id="rId97" minRId="1528" maxRId="1531">
    <sheetIdMap count="5">
      <sheetId val="1"/>
      <sheetId val="2"/>
      <sheetId val="3"/>
      <sheetId val="4"/>
      <sheetId val="5"/>
    </sheetIdMap>
  </header>
  <header guid="{F86784FB-E1C0-45D3-8CC3-D7D90B2ED9FB}" dateTime="2023-07-10T17:22:26" maxSheetId="6" userName="Liz Poma Apaza" r:id="rId98" minRId="1532" maxRId="1539">
    <sheetIdMap count="5">
      <sheetId val="1"/>
      <sheetId val="2"/>
      <sheetId val="3"/>
      <sheetId val="4"/>
      <sheetId val="5"/>
    </sheetIdMap>
  </header>
  <header guid="{08996656-6E46-419C-8106-CF9BF5A10CC9}" dateTime="2023-07-10T17:47:26" maxSheetId="6" userName="Liz Poma Apaza" r:id="rId99" minRId="1540" maxRId="1543">
    <sheetIdMap count="5">
      <sheetId val="1"/>
      <sheetId val="2"/>
      <sheetId val="3"/>
      <sheetId val="4"/>
      <sheetId val="5"/>
    </sheetIdMap>
  </header>
  <header guid="{7260979E-5D26-42A7-A32D-5ADE02692963}" dateTime="2023-07-10T17:51:19" maxSheetId="6" userName="Liz Poma Apaza" r:id="rId100" minRId="1544" maxRId="1547">
    <sheetIdMap count="5">
      <sheetId val="1"/>
      <sheetId val="2"/>
      <sheetId val="3"/>
      <sheetId val="4"/>
      <sheetId val="5"/>
    </sheetIdMap>
  </header>
  <header guid="{3B8DE658-8A91-450A-BCE4-73D6E0EDD752}" dateTime="2023-07-11T11:05:45" maxSheetId="6" userName="Liz Poma Apaza" r:id="rId101" minRId="1548" maxRId="1574">
    <sheetIdMap count="5">
      <sheetId val="1"/>
      <sheetId val="2"/>
      <sheetId val="3"/>
      <sheetId val="4"/>
      <sheetId val="5"/>
    </sheetIdMap>
  </header>
  <header guid="{15834FBA-BEAD-4E72-96BD-0C5D66A9F69F}" dateTime="2023-07-11T11:10:46" maxSheetId="6" userName="Liz Poma Apaza" r:id="rId102" minRId="1575" maxRId="1584">
    <sheetIdMap count="5">
      <sheetId val="1"/>
      <sheetId val="2"/>
      <sheetId val="3"/>
      <sheetId val="4"/>
      <sheetId val="5"/>
    </sheetIdMap>
  </header>
  <header guid="{6490C7B2-D8E9-44F7-902C-28FB04736584}" dateTime="2023-07-11T11:15:42" maxSheetId="6" userName="Liz Poma Apaza" r:id="rId103" minRId="1585" maxRId="1589">
    <sheetIdMap count="5">
      <sheetId val="1"/>
      <sheetId val="2"/>
      <sheetId val="3"/>
      <sheetId val="4"/>
      <sheetId val="5"/>
    </sheetIdMap>
  </header>
  <header guid="{5360D9B5-6DE3-43AF-B2F4-BD0D142D85BB}" dateTime="2023-07-11T11:20:42" maxSheetId="6" userName="Liz Poma Apaza" r:id="rId104" minRId="1590" maxRId="1596">
    <sheetIdMap count="5">
      <sheetId val="1"/>
      <sheetId val="2"/>
      <sheetId val="3"/>
      <sheetId val="4"/>
      <sheetId val="5"/>
    </sheetIdMap>
  </header>
  <header guid="{5498B945-E925-4EBC-990E-EB2F5B8955FB}" dateTime="2023-07-11T11:25:42" maxSheetId="6" userName="Liz Poma Apaza" r:id="rId105" minRId="1597" maxRId="1607">
    <sheetIdMap count="5">
      <sheetId val="1"/>
      <sheetId val="2"/>
      <sheetId val="3"/>
      <sheetId val="4"/>
      <sheetId val="5"/>
    </sheetIdMap>
  </header>
  <header guid="{A8C3432E-F774-4D58-AD45-C04DE67F16B0}" dateTime="2023-07-11T11:30:42" maxSheetId="6" userName="Liz Poma Apaza" r:id="rId106" minRId="1608" maxRId="1611">
    <sheetIdMap count="5">
      <sheetId val="1"/>
      <sheetId val="2"/>
      <sheetId val="3"/>
      <sheetId val="4"/>
      <sheetId val="5"/>
    </sheetIdMap>
  </header>
  <header guid="{F63E0945-AD46-4FE1-80CB-9A48E71C72FD}" dateTime="2023-07-11T11:41:43" maxSheetId="6" userName="Liz Poma Apaza" r:id="rId107" minRId="1612" maxRId="1623">
    <sheetIdMap count="5">
      <sheetId val="1"/>
      <sheetId val="2"/>
      <sheetId val="3"/>
      <sheetId val="4"/>
      <sheetId val="5"/>
    </sheetIdMap>
  </header>
  <header guid="{19F3ED6A-92C8-4FD7-81A7-52ECD991794C}" dateTime="2023-07-11T16:14:44" maxSheetId="6" userName="Liz Poma Apaza" r:id="rId108" minRId="1624" maxRId="1627">
    <sheetIdMap count="5">
      <sheetId val="1"/>
      <sheetId val="2"/>
      <sheetId val="3"/>
      <sheetId val="4"/>
      <sheetId val="5"/>
    </sheetIdMap>
  </header>
  <header guid="{3DE27C9C-2F6D-478C-82FC-14A87AC44912}" dateTime="2023-07-11T16:19:44" maxSheetId="6" userName="Liz Poma Apaza" r:id="rId109" minRId="1628" maxRId="1649">
    <sheetIdMap count="5">
      <sheetId val="1"/>
      <sheetId val="2"/>
      <sheetId val="3"/>
      <sheetId val="4"/>
      <sheetId val="5"/>
    </sheetIdMap>
  </header>
  <header guid="{132744D9-7FAA-4B08-9876-46A45A7B7F7E}" dateTime="2023-07-11T16:24:44" maxSheetId="6" userName="Liz Poma Apaza" r:id="rId110" minRId="1650" maxRId="1655">
    <sheetIdMap count="5">
      <sheetId val="1"/>
      <sheetId val="2"/>
      <sheetId val="3"/>
      <sheetId val="4"/>
      <sheetId val="5"/>
    </sheetIdMap>
  </header>
  <header guid="{59FE51DB-255E-48D4-B2E7-A3ADB07F05EA}" dateTime="2023-07-11T16:29:44" maxSheetId="6" userName="Liz Poma Apaza" r:id="rId111" minRId="1656" maxRId="1659">
    <sheetIdMap count="5">
      <sheetId val="1"/>
      <sheetId val="2"/>
      <sheetId val="3"/>
      <sheetId val="4"/>
      <sheetId val="5"/>
    </sheetIdMap>
  </header>
  <header guid="{583805F5-B57F-4755-A5B5-A8B428A6A256}" dateTime="2023-07-11T16:31:31" maxSheetId="6" userName="Liz Poma Apaza" r:id="rId112" minRId="1660" maxRId="1661">
    <sheetIdMap count="5">
      <sheetId val="1"/>
      <sheetId val="2"/>
      <sheetId val="3"/>
      <sheetId val="4"/>
      <sheetId val="5"/>
    </sheetIdMap>
  </header>
  <header guid="{20AE69C7-7CDF-4914-9D8F-E6408B2D8205}" dateTime="2023-07-11T16:34:51" maxSheetId="6" userName="Liz Poma Apaza" r:id="rId113" minRId="1662" maxRId="1665">
    <sheetIdMap count="5">
      <sheetId val="1"/>
      <sheetId val="2"/>
      <sheetId val="3"/>
      <sheetId val="4"/>
      <sheetId val="5"/>
    </sheetIdMap>
  </header>
  <header guid="{45957648-6A4C-41E6-887D-70BA9C87884F}" dateTime="2023-07-11T16:35:49" maxSheetId="6" userName="Liz Poma Apaza" r:id="rId114" minRId="1666" maxRId="1670">
    <sheetIdMap count="5">
      <sheetId val="1"/>
      <sheetId val="2"/>
      <sheetId val="3"/>
      <sheetId val="4"/>
      <sheetId val="5"/>
    </sheetIdMap>
  </header>
  <header guid="{26A4D7FE-81E7-49E0-AF43-1EDAF65CF543}" dateTime="2023-07-11T16:39:30" maxSheetId="6" userName="Liz Poma Apaza" r:id="rId115">
    <sheetIdMap count="5">
      <sheetId val="1"/>
      <sheetId val="2"/>
      <sheetId val="3"/>
      <sheetId val="4"/>
      <sheetId val="5"/>
    </sheetIdMap>
  </header>
  <header guid="{D4ADD3E2-6993-4290-A6B8-6CDF40E25C1D}" dateTime="2023-07-11T16:44:44" maxSheetId="6" userName="Liz Poma Apaza" r:id="rId116" minRId="1671" maxRId="1682">
    <sheetIdMap count="5">
      <sheetId val="1"/>
      <sheetId val="2"/>
      <sheetId val="3"/>
      <sheetId val="4"/>
      <sheetId val="5"/>
    </sheetIdMap>
  </header>
  <header guid="{53CC7E7C-3E0A-4B3D-969D-81B0D6E6CF1A}" dateTime="2023-07-11T16:49:44" maxSheetId="6" userName="Liz Poma Apaza" r:id="rId117" minRId="1683" maxRId="1693">
    <sheetIdMap count="5">
      <sheetId val="1"/>
      <sheetId val="2"/>
      <sheetId val="3"/>
      <sheetId val="4"/>
      <sheetId val="5"/>
    </sheetIdMap>
  </header>
  <header guid="{3B18CB5C-3300-4465-AADF-E0A019A3502B}" dateTime="2023-07-11T16:54:44" maxSheetId="6" userName="Liz Poma Apaza" r:id="rId118" minRId="1694" maxRId="1705">
    <sheetIdMap count="5">
      <sheetId val="1"/>
      <sheetId val="2"/>
      <sheetId val="3"/>
      <sheetId val="4"/>
      <sheetId val="5"/>
    </sheetIdMap>
  </header>
  <header guid="{AEF3DC0D-ECF8-45FF-9263-DBC228872AF0}" dateTime="2023-07-11T16:58:17" maxSheetId="6" userName="Liz Poma Apaza" r:id="rId119" minRId="1706" maxRId="1716">
    <sheetIdMap count="5">
      <sheetId val="1"/>
      <sheetId val="2"/>
      <sheetId val="3"/>
      <sheetId val="4"/>
      <sheetId val="5"/>
    </sheetIdMap>
  </header>
  <header guid="{09480804-D684-45D8-9EEA-4D9D4AAEF1BD}" dateTime="2023-07-11T17:04:44" maxSheetId="6" userName="Liz Poma Apaza" r:id="rId120" minRId="1717" maxRId="1724">
    <sheetIdMap count="5">
      <sheetId val="1"/>
      <sheetId val="2"/>
      <sheetId val="3"/>
      <sheetId val="4"/>
      <sheetId val="5"/>
    </sheetIdMap>
  </header>
  <header guid="{7F11E46F-241E-49AD-9D27-754199F1D436}" dateTime="2023-07-11T17:06:25" maxSheetId="6" userName="Liz Poma Apaza" r:id="rId121" minRId="1725" maxRId="1737">
    <sheetIdMap count="5">
      <sheetId val="1"/>
      <sheetId val="2"/>
      <sheetId val="3"/>
      <sheetId val="4"/>
      <sheetId val="5"/>
    </sheetIdMap>
  </header>
  <header guid="{C17C86B1-7129-4C92-84D4-862B6C339A77}" dateTime="2023-07-11T17:09:27" maxSheetId="6" userName="Liz Poma Apaza" r:id="rId122" minRId="1738" maxRId="1750">
    <sheetIdMap count="5">
      <sheetId val="1"/>
      <sheetId val="2"/>
      <sheetId val="3"/>
      <sheetId val="4"/>
      <sheetId val="5"/>
    </sheetIdMap>
  </header>
  <header guid="{2F3CABAC-D1DE-4985-BA14-943A76A9FCE6}" dateTime="2023-07-11T17:10:44" maxSheetId="6" userName="Liz Poma Apaza" r:id="rId123" minRId="1751" maxRId="1754">
    <sheetIdMap count="5">
      <sheetId val="1"/>
      <sheetId val="2"/>
      <sheetId val="3"/>
      <sheetId val="4"/>
      <sheetId val="5"/>
    </sheetIdMap>
  </header>
  <header guid="{8066479A-7C83-48D3-B8AB-3A71B7C4F8B6}" dateTime="2023-07-11T17:11:56" maxSheetId="6" userName="Liz Poma Apaza" r:id="rId124" minRId="1755" maxRId="1762">
    <sheetIdMap count="5">
      <sheetId val="1"/>
      <sheetId val="2"/>
      <sheetId val="3"/>
      <sheetId val="4"/>
      <sheetId val="5"/>
    </sheetIdMap>
  </header>
  <header guid="{E0125422-CFF2-4A1C-AAEE-532F64778F49}" dateTime="2023-07-11T17:15:44" maxSheetId="6" userName="Liz Poma Apaza" r:id="rId125" minRId="1763">
    <sheetIdMap count="5">
      <sheetId val="1"/>
      <sheetId val="2"/>
      <sheetId val="3"/>
      <sheetId val="4"/>
      <sheetId val="5"/>
    </sheetIdMap>
  </header>
  <header guid="{6E060C9B-A192-433F-A1DC-17CE18167438}" dateTime="2023-07-11T17:16:34" maxSheetId="6" userName="Liz Poma Apaza" r:id="rId126" minRId="1764" maxRId="1765">
    <sheetIdMap count="5">
      <sheetId val="1"/>
      <sheetId val="2"/>
      <sheetId val="3"/>
      <sheetId val="4"/>
      <sheetId val="5"/>
    </sheetIdMap>
  </header>
  <header guid="{EFD73F22-0996-4E31-9EAD-8F1758768987}" dateTime="2023-07-11T17:21:44" maxSheetId="6" userName="Liz Poma Apaza" r:id="rId127">
    <sheetIdMap count="5">
      <sheetId val="1"/>
      <sheetId val="2"/>
      <sheetId val="3"/>
      <sheetId val="4"/>
      <sheetId val="5"/>
    </sheetIdMap>
  </header>
  <header guid="{C454D3C9-E148-4731-B022-DFD30A9F0B04}" dateTime="2023-07-11T17:25:31" maxSheetId="6" userName="Liz Poma Apaza" r:id="rId128" minRId="1766" maxRId="1781">
    <sheetIdMap count="5">
      <sheetId val="1"/>
      <sheetId val="2"/>
      <sheetId val="3"/>
      <sheetId val="4"/>
      <sheetId val="5"/>
    </sheetIdMap>
  </header>
  <header guid="{B19AF7D7-221F-4525-9347-D8216FF5B3D3}" dateTime="2023-07-11T17:26:44" maxSheetId="6" userName="Liz Poma Apaza" r:id="rId129" minRId="1782" maxRId="1791">
    <sheetIdMap count="5">
      <sheetId val="1"/>
      <sheetId val="2"/>
      <sheetId val="3"/>
      <sheetId val="4"/>
      <sheetId val="5"/>
    </sheetIdMap>
  </header>
  <header guid="{F1FC5D5C-A272-4288-9201-01909BE99A35}" dateTime="2023-07-11T17:31:44" maxSheetId="6" userName="Liz Poma Apaza" r:id="rId130" minRId="1792" maxRId="1810">
    <sheetIdMap count="5">
      <sheetId val="1"/>
      <sheetId val="2"/>
      <sheetId val="3"/>
      <sheetId val="4"/>
      <sheetId val="5"/>
    </sheetIdMap>
  </header>
  <header guid="{058D0A37-8B01-4261-B854-4913300B4989}" dateTime="2023-07-11T17:36:14" maxSheetId="6" userName="Liz Poma Apaza" r:id="rId131" minRId="1811" maxRId="1835">
    <sheetIdMap count="5">
      <sheetId val="1"/>
      <sheetId val="2"/>
      <sheetId val="3"/>
      <sheetId val="4"/>
      <sheetId val="5"/>
    </sheetIdMap>
  </header>
  <header guid="{CD31D216-D22F-4653-902B-7B4536CD051A}" dateTime="2023-07-11T17:41:02" maxSheetId="6" userName="Liz Poma Apaza" r:id="rId132" minRId="1836" maxRId="1857">
    <sheetIdMap count="5">
      <sheetId val="1"/>
      <sheetId val="2"/>
      <sheetId val="3"/>
      <sheetId val="4"/>
      <sheetId val="5"/>
    </sheetIdMap>
  </header>
  <header guid="{820356F1-F976-4945-9F4A-8DCCC4B15AA0}" dateTime="2023-07-11T17:42:44" maxSheetId="6" userName="Liz Poma Apaza" r:id="rId133">
    <sheetIdMap count="5">
      <sheetId val="1"/>
      <sheetId val="2"/>
      <sheetId val="3"/>
      <sheetId val="4"/>
      <sheetId val="5"/>
    </sheetIdMap>
  </header>
  <header guid="{8123F7A9-8439-46C3-AA5C-D10D754968BB}" dateTime="2023-07-11T17:47:44" maxSheetId="6" userName="Liz Poma Apaza" r:id="rId134" minRId="1858" maxRId="1860">
    <sheetIdMap count="5">
      <sheetId val="1"/>
      <sheetId val="2"/>
      <sheetId val="3"/>
      <sheetId val="4"/>
      <sheetId val="5"/>
    </sheetIdMap>
  </header>
  <header guid="{E02DEAF2-FBC4-4CF0-B0E6-E251598DA52A}" dateTime="2023-07-11T17:50:37" maxSheetId="6" userName="Liz Poma Apaza" r:id="rId135" minRId="1861" maxRId="1869">
    <sheetIdMap count="5">
      <sheetId val="1"/>
      <sheetId val="2"/>
      <sheetId val="3"/>
      <sheetId val="4"/>
      <sheetId val="5"/>
    </sheetIdMap>
  </header>
  <header guid="{1D97D5F9-C738-4282-866E-C618EFCBBC8A}" dateTime="2023-07-11T17:52:45" maxSheetId="6" userName="Liz Poma Apaza" r:id="rId136" minRId="1870" maxRId="1881">
    <sheetIdMap count="5">
      <sheetId val="1"/>
      <sheetId val="2"/>
      <sheetId val="3"/>
      <sheetId val="4"/>
      <sheetId val="5"/>
    </sheetIdMap>
  </header>
  <header guid="{7F5A7E67-7D79-4367-A95B-A0A1E9E476A9}" dateTime="2023-07-12T09:10:35" maxSheetId="6" userName="Liz Poma Apaza" r:id="rId137" minRId="1882" maxRId="1920">
    <sheetIdMap count="5">
      <sheetId val="1"/>
      <sheetId val="2"/>
      <sheetId val="3"/>
      <sheetId val="4"/>
      <sheetId val="5"/>
    </sheetIdMap>
  </header>
  <header guid="{0EBD1E5E-1C7E-4ECF-868F-FE8887107E3D}" dateTime="2023-07-12T09:12:25" maxSheetId="6" userName="Liz Poma Apaza" r:id="rId138" minRId="1921" maxRId="1931">
    <sheetIdMap count="5">
      <sheetId val="1"/>
      <sheetId val="2"/>
      <sheetId val="3"/>
      <sheetId val="4"/>
      <sheetId val="5"/>
    </sheetIdMap>
  </header>
  <header guid="{2E39D50A-BD3B-4F46-A720-40C7C7223D8F}" dateTime="2023-07-12T09:15:14" maxSheetId="6" userName="Liz Poma Apaza" r:id="rId139" minRId="1932" maxRId="1942">
    <sheetIdMap count="5">
      <sheetId val="1"/>
      <sheetId val="2"/>
      <sheetId val="3"/>
      <sheetId val="4"/>
      <sheetId val="5"/>
    </sheetIdMap>
  </header>
  <header guid="{AFD73B49-E620-499D-8A59-917822B12444}" dateTime="2023-07-12T09:19:33" maxSheetId="6" userName="Liz Poma Apaza" r:id="rId140" minRId="1943" maxRId="1951">
    <sheetIdMap count="5">
      <sheetId val="1"/>
      <sheetId val="2"/>
      <sheetId val="3"/>
      <sheetId val="4"/>
      <sheetId val="5"/>
    </sheetIdMap>
  </header>
  <header guid="{5CEA3B65-1E95-4DB2-8E55-8919328D89C9}" dateTime="2023-07-12T10:28:33" maxSheetId="7" userName="Liz Poma Apaza" r:id="rId141" minRId="1952" maxRId="1956">
    <sheetIdMap count="6">
      <sheetId val="1"/>
      <sheetId val="2"/>
      <sheetId val="3"/>
      <sheetId val="4"/>
      <sheetId val="6"/>
      <sheetId val="5"/>
    </sheetIdMap>
  </header>
  <header guid="{3C6E71F8-9363-4DF3-B537-D189F65532EB}" dateTime="2023-07-12T15:57:51" maxSheetId="8" userName="Liz Poma Apaza" r:id="rId142" minRId="1957" maxRId="1977">
    <sheetIdMap count="7">
      <sheetId val="1"/>
      <sheetId val="2"/>
      <sheetId val="3"/>
      <sheetId val="4"/>
      <sheetId val="6"/>
      <sheetId val="7"/>
      <sheetId val="5"/>
    </sheetIdMap>
  </header>
  <header guid="{5F05D6C1-9BFA-4C44-AD8F-3482247574D6}" dateTime="2023-07-12T16:02:50" maxSheetId="8" userName="Liz Poma Apaza" r:id="rId143" minRId="1978" maxRId="1987">
    <sheetIdMap count="7">
      <sheetId val="1"/>
      <sheetId val="2"/>
      <sheetId val="3"/>
      <sheetId val="4"/>
      <sheetId val="6"/>
      <sheetId val="7"/>
      <sheetId val="5"/>
    </sheetIdMap>
  </header>
  <header guid="{3D1AB997-357C-4447-913A-CE656DD47875}" dateTime="2023-07-12T16:15:34" maxSheetId="8" userName="Liz Poma Apaza" r:id="rId144" minRId="1988">
    <sheetIdMap count="7">
      <sheetId val="1"/>
      <sheetId val="2"/>
      <sheetId val="3"/>
      <sheetId val="4"/>
      <sheetId val="6"/>
      <sheetId val="7"/>
      <sheetId val="5"/>
    </sheetIdMap>
  </header>
  <header guid="{F551FA93-06E5-4858-87C1-F8056786B41C}" dateTime="2023-07-12T16:17:50" maxSheetId="8" userName="Liz Poma Apaza" r:id="rId145" minRId="1989" maxRId="1990">
    <sheetIdMap count="7">
      <sheetId val="1"/>
      <sheetId val="2"/>
      <sheetId val="3"/>
      <sheetId val="4"/>
      <sheetId val="6"/>
      <sheetId val="7"/>
      <sheetId val="5"/>
    </sheetIdMap>
  </header>
  <header guid="{E19AF520-0899-4E3D-9048-9042ACBCFA39}" dateTime="2023-07-12T16:21:16" maxSheetId="8" userName="Liz Poma Apaza" r:id="rId146" minRId="1991" maxRId="2003">
    <sheetIdMap count="7">
      <sheetId val="1"/>
      <sheetId val="2"/>
      <sheetId val="3"/>
      <sheetId val="4"/>
      <sheetId val="6"/>
      <sheetId val="7"/>
      <sheetId val="5"/>
    </sheetIdMap>
  </header>
  <header guid="{9D1BCD72-BB93-4F8C-B00D-83F76774556B}" dateTime="2023-07-12T16:24:45" maxSheetId="8" userName="Liz Poma Apaza" r:id="rId147" minRId="2004" maxRId="2011">
    <sheetIdMap count="7">
      <sheetId val="1"/>
      <sheetId val="2"/>
      <sheetId val="3"/>
      <sheetId val="4"/>
      <sheetId val="6"/>
      <sheetId val="7"/>
      <sheetId val="5"/>
    </sheetIdMap>
  </header>
  <header guid="{43A9259F-F754-4DB4-9B99-29AE4DE4A8C5}" dateTime="2023-07-12T16:27:50" maxSheetId="8" userName="Liz Poma Apaza" r:id="rId148" minRId="2012" maxRId="2021">
    <sheetIdMap count="7">
      <sheetId val="1"/>
      <sheetId val="2"/>
      <sheetId val="3"/>
      <sheetId val="4"/>
      <sheetId val="6"/>
      <sheetId val="7"/>
      <sheetId val="5"/>
    </sheetIdMap>
  </header>
  <header guid="{5548930E-E23D-4B7A-9FA4-B3EEA14EA30F}" dateTime="2023-07-12T16:33:51" maxSheetId="8" userName="Liz Poma Apaza" r:id="rId149" minRId="2022" maxRId="2040">
    <sheetIdMap count="7">
      <sheetId val="1"/>
      <sheetId val="2"/>
      <sheetId val="3"/>
      <sheetId val="4"/>
      <sheetId val="6"/>
      <sheetId val="7"/>
      <sheetId val="5"/>
    </sheetIdMap>
  </header>
  <header guid="{4CF2C97E-4651-4D8B-ACE0-1D0E95A5E913}" dateTime="2023-07-12T16:35:59" maxSheetId="8" userName="Liz Poma Apaza" r:id="rId150" minRId="2041" maxRId="2052">
    <sheetIdMap count="7">
      <sheetId val="1"/>
      <sheetId val="2"/>
      <sheetId val="3"/>
      <sheetId val="4"/>
      <sheetId val="6"/>
      <sheetId val="7"/>
      <sheetId val="5"/>
    </sheetIdMap>
  </header>
  <header guid="{B7BE498A-3AFD-40B8-8C08-07031B93F321}" dateTime="2023-07-12T16:37:34" maxSheetId="8" userName="Liz Poma Apaza" r:id="rId151" minRId="2053" maxRId="2063">
    <sheetIdMap count="7">
      <sheetId val="1"/>
      <sheetId val="2"/>
      <sheetId val="3"/>
      <sheetId val="4"/>
      <sheetId val="6"/>
      <sheetId val="7"/>
      <sheetId val="5"/>
    </sheetIdMap>
  </header>
  <header guid="{39E53E2B-64AC-47F1-9516-85BC5D50C706}" dateTime="2023-07-12T16:38:50" maxSheetId="8" userName="Liz Poma Apaza" r:id="rId152" minRId="2064" maxRId="2066">
    <sheetIdMap count="7">
      <sheetId val="1"/>
      <sheetId val="2"/>
      <sheetId val="3"/>
      <sheetId val="4"/>
      <sheetId val="6"/>
      <sheetId val="7"/>
      <sheetId val="5"/>
    </sheetIdMap>
  </header>
  <header guid="{BFA32D48-811D-41B0-9D02-F2E90C0B6911}" dateTime="2023-07-12T16:48:51" maxSheetId="9" userName="Liz Poma Apaza" r:id="rId153" minRId="2067" maxRId="2073">
    <sheetIdMap count="8">
      <sheetId val="1"/>
      <sheetId val="2"/>
      <sheetId val="3"/>
      <sheetId val="4"/>
      <sheetId val="8"/>
      <sheetId val="6"/>
      <sheetId val="7"/>
      <sheetId val="5"/>
    </sheetIdMap>
  </header>
  <header guid="{2FCB0A4D-5D1A-42E8-93E4-FCA14DD4AF78}" dateTime="2023-07-12T16:51:05" maxSheetId="9" userName="Liz Poma Apaza" r:id="rId154" minRId="2074" maxRId="2091">
    <sheetIdMap count="8">
      <sheetId val="1"/>
      <sheetId val="2"/>
      <sheetId val="3"/>
      <sheetId val="4"/>
      <sheetId val="8"/>
      <sheetId val="6"/>
      <sheetId val="7"/>
      <sheetId val="5"/>
    </sheetIdMap>
  </header>
  <header guid="{EA1D1C6A-E452-43D3-A3A8-FC3DB0857D2B}" dateTime="2023-07-12T16:53:51" maxSheetId="9" userName="Liz Poma Apaza" r:id="rId155" minRId="2092" maxRId="2100">
    <sheetIdMap count="8">
      <sheetId val="1"/>
      <sheetId val="2"/>
      <sheetId val="3"/>
      <sheetId val="4"/>
      <sheetId val="8"/>
      <sheetId val="6"/>
      <sheetId val="7"/>
      <sheetId val="5"/>
    </sheetIdMap>
  </header>
  <header guid="{5C1263C7-3006-45C4-80DF-C609D335470C}" dateTime="2023-07-12T18:26:05" maxSheetId="9" userName="Liz Poma Apaza" r:id="rId156" minRId="2101" maxRId="2123">
    <sheetIdMap count="8">
      <sheetId val="1"/>
      <sheetId val="2"/>
      <sheetId val="3"/>
      <sheetId val="4"/>
      <sheetId val="8"/>
      <sheetId val="6"/>
      <sheetId val="7"/>
      <sheetId val="5"/>
    </sheetIdMap>
  </header>
  <header guid="{4ECD60B9-D773-44E4-8ADC-5923EE7A341D}" dateTime="2023-07-12T18:30:52" maxSheetId="9" userName="Liz Poma Apaza" r:id="rId157" minRId="2124" maxRId="2132">
    <sheetIdMap count="8">
      <sheetId val="1"/>
      <sheetId val="2"/>
      <sheetId val="3"/>
      <sheetId val="4"/>
      <sheetId val="8"/>
      <sheetId val="6"/>
      <sheetId val="7"/>
      <sheetId val="5"/>
    </sheetIdMap>
  </header>
  <header guid="{542A6F28-A637-4AA4-AE91-82F3F7AF990D}" dateTime="2023-07-12T18:35:51" maxSheetId="9" userName="Liz Poma Apaza" r:id="rId158" minRId="2133" maxRId="2134">
    <sheetIdMap count="8">
      <sheetId val="1"/>
      <sheetId val="2"/>
      <sheetId val="3"/>
      <sheetId val="4"/>
      <sheetId val="8"/>
      <sheetId val="6"/>
      <sheetId val="7"/>
      <sheetId val="5"/>
    </sheetIdMap>
  </header>
  <header guid="{DA0CEBB0-E006-4166-9F1A-02A39E5BC050}" dateTime="2023-07-13T10:10:21" maxSheetId="9" userName="Liz Poma Apaza" r:id="rId159" minRId="2135" maxRId="2139">
    <sheetIdMap count="8">
      <sheetId val="1"/>
      <sheetId val="2"/>
      <sheetId val="3"/>
      <sheetId val="4"/>
      <sheetId val="8"/>
      <sheetId val="6"/>
      <sheetId val="7"/>
      <sheetId val="5"/>
    </sheetIdMap>
  </header>
  <header guid="{45444DF3-0BCD-47D7-86E3-F280BC0B239C}" dateTime="2023-07-13T10:11:39" maxSheetId="9" userName="Liz Poma Apaza" r:id="rId160" minRId="2140" maxRId="2149">
    <sheetIdMap count="8">
      <sheetId val="1"/>
      <sheetId val="2"/>
      <sheetId val="3"/>
      <sheetId val="4"/>
      <sheetId val="8"/>
      <sheetId val="6"/>
      <sheetId val="7"/>
      <sheetId val="5"/>
    </sheetIdMap>
  </header>
  <header guid="{BBB7336F-9D2B-4EA3-9A04-C754A50796ED}" dateTime="2023-07-13T10:11:56" maxSheetId="9" userName="Liz Poma Apaza" r:id="rId161" minRId="2150" maxRId="2152">
    <sheetIdMap count="8">
      <sheetId val="1"/>
      <sheetId val="2"/>
      <sheetId val="3"/>
      <sheetId val="4"/>
      <sheetId val="8"/>
      <sheetId val="6"/>
      <sheetId val="7"/>
      <sheetId val="5"/>
    </sheetIdMap>
  </header>
  <header guid="{A080C42F-AA0A-4347-8E98-7719A3AC89A8}" dateTime="2023-07-13T10:20:19" maxSheetId="9" userName="Liz Poma Apaza" r:id="rId162" minRId="2153" maxRId="2174">
    <sheetIdMap count="8">
      <sheetId val="1"/>
      <sheetId val="2"/>
      <sheetId val="3"/>
      <sheetId val="4"/>
      <sheetId val="8"/>
      <sheetId val="6"/>
      <sheetId val="7"/>
      <sheetId val="5"/>
    </sheetIdMap>
  </header>
  <header guid="{F6FA72ED-1E9B-4A0B-A211-8DF5E1DF19A1}" dateTime="2023-07-13T10:25:28" maxSheetId="9" userName="Liz Poma Apaza" r:id="rId163" minRId="2175" maxRId="2179">
    <sheetIdMap count="8">
      <sheetId val="1"/>
      <sheetId val="2"/>
      <sheetId val="3"/>
      <sheetId val="4"/>
      <sheetId val="8"/>
      <sheetId val="6"/>
      <sheetId val="7"/>
      <sheetId val="5"/>
    </sheetIdMap>
  </header>
  <header guid="{6EBD1C69-29D8-41CB-B545-A5EAAB592C60}" dateTime="2023-07-13T10:30:05" maxSheetId="9" userName="Liz Poma Apaza" r:id="rId164" minRId="2180" maxRId="2193">
    <sheetIdMap count="8">
      <sheetId val="1"/>
      <sheetId val="2"/>
      <sheetId val="3"/>
      <sheetId val="4"/>
      <sheetId val="8"/>
      <sheetId val="6"/>
      <sheetId val="7"/>
      <sheetId val="5"/>
    </sheetIdMap>
  </header>
  <header guid="{661FBEAB-68BE-466D-B6FB-5424DDF0E5C6}" dateTime="2023-07-13T10:30:20" maxSheetId="9" userName="Liz Poma Apaza" r:id="rId165" minRId="2194">
    <sheetIdMap count="8">
      <sheetId val="1"/>
      <sheetId val="2"/>
      <sheetId val="3"/>
      <sheetId val="4"/>
      <sheetId val="8"/>
      <sheetId val="6"/>
      <sheetId val="7"/>
      <sheetId val="5"/>
    </sheetIdMap>
  </header>
  <header guid="{92D31BD1-3D47-4F6B-85CC-F165EE24201E}" dateTime="2023-07-13T10:31:54" maxSheetId="9" userName="Liz Poma Apaza" r:id="rId166" minRId="2195" maxRId="2204">
    <sheetIdMap count="8">
      <sheetId val="1"/>
      <sheetId val="2"/>
      <sheetId val="3"/>
      <sheetId val="4"/>
      <sheetId val="8"/>
      <sheetId val="6"/>
      <sheetId val="7"/>
      <sheetId val="5"/>
    </sheetIdMap>
  </header>
  <header guid="{AABAEE9E-AC10-48A2-A3D1-55F9E1C0DBB9}" dateTime="2023-07-13T10:36:19" maxSheetId="9" userName="Liz Poma Apaza" r:id="rId167" minRId="2205" maxRId="2214">
    <sheetIdMap count="8">
      <sheetId val="1"/>
      <sheetId val="2"/>
      <sheetId val="3"/>
      <sheetId val="4"/>
      <sheetId val="8"/>
      <sheetId val="6"/>
      <sheetId val="7"/>
      <sheetId val="5"/>
    </sheetIdMap>
  </header>
  <header guid="{79DB82E5-425A-44C1-A288-E8313B6C93A0}" dateTime="2023-07-13T10:41:19" maxSheetId="9" userName="Liz Poma Apaza" r:id="rId168" minRId="2215" maxRId="2224">
    <sheetIdMap count="8">
      <sheetId val="1"/>
      <sheetId val="2"/>
      <sheetId val="3"/>
      <sheetId val="4"/>
      <sheetId val="8"/>
      <sheetId val="6"/>
      <sheetId val="7"/>
      <sheetId val="5"/>
    </sheetIdMap>
  </header>
  <header guid="{761092AD-15F3-4826-BB15-FF761208A224}" dateTime="2023-07-13T10:46:19" maxSheetId="9" userName="Liz Poma Apaza" r:id="rId169" minRId="2225" maxRId="2226">
    <sheetIdMap count="8">
      <sheetId val="1"/>
      <sheetId val="2"/>
      <sheetId val="3"/>
      <sheetId val="4"/>
      <sheetId val="8"/>
      <sheetId val="6"/>
      <sheetId val="7"/>
      <sheetId val="5"/>
    </sheetIdMap>
  </header>
  <header guid="{85D3A7F4-76FE-4464-BFAF-B8215A3EFABD}" dateTime="2023-07-13T10:51:19" maxSheetId="9" userName="Liz Poma Apaza" r:id="rId170" minRId="2227" maxRId="2241">
    <sheetIdMap count="8">
      <sheetId val="1"/>
      <sheetId val="2"/>
      <sheetId val="3"/>
      <sheetId val="4"/>
      <sheetId val="8"/>
      <sheetId val="6"/>
      <sheetId val="7"/>
      <sheetId val="5"/>
    </sheetIdMap>
  </header>
  <header guid="{D8E7DEC6-90E1-4152-A5BB-FC80626E8486}" dateTime="2023-07-13T10:52:10" maxSheetId="9" userName="Liz Poma Apaza" r:id="rId171" minRId="2242" maxRId="2247">
    <sheetIdMap count="8">
      <sheetId val="1"/>
      <sheetId val="2"/>
      <sheetId val="3"/>
      <sheetId val="4"/>
      <sheetId val="8"/>
      <sheetId val="6"/>
      <sheetId val="7"/>
      <sheetId val="5"/>
    </sheetIdMap>
  </header>
  <header guid="{241331A4-695A-4532-BA1C-F957A12394DF}" dateTime="2023-07-13T10:56:05" maxSheetId="9" userName="Liz Poma Apaza" r:id="rId172" minRId="2248" maxRId="2260">
    <sheetIdMap count="8">
      <sheetId val="1"/>
      <sheetId val="2"/>
      <sheetId val="3"/>
      <sheetId val="4"/>
      <sheetId val="8"/>
      <sheetId val="6"/>
      <sheetId val="7"/>
      <sheetId val="5"/>
    </sheetIdMap>
  </header>
  <header guid="{BE4425FE-E161-49F5-9002-E487139DE00E}" dateTime="2023-07-13T10:57:34" maxSheetId="9" userName="Liz Poma Apaza" r:id="rId173" minRId="2261" maxRId="2271">
    <sheetIdMap count="8">
      <sheetId val="1"/>
      <sheetId val="2"/>
      <sheetId val="3"/>
      <sheetId val="4"/>
      <sheetId val="8"/>
      <sheetId val="6"/>
      <sheetId val="7"/>
      <sheetId val="5"/>
    </sheetIdMap>
  </header>
  <header guid="{8172CEA2-0912-4117-B6B3-627155CC9AA8}" dateTime="2023-07-13T11:00:15" maxSheetId="9" userName="Liz Poma Apaza" r:id="rId174" minRId="2272" maxRId="2288">
    <sheetIdMap count="8">
      <sheetId val="1"/>
      <sheetId val="2"/>
      <sheetId val="3"/>
      <sheetId val="4"/>
      <sheetId val="8"/>
      <sheetId val="6"/>
      <sheetId val="7"/>
      <sheetId val="5"/>
    </sheetIdMap>
  </header>
  <header guid="{B5B247DC-C22B-48C6-A149-226C9877790B}" dateTime="2023-07-13T11:07:19" maxSheetId="9" userName="Liz Poma Apaza" r:id="rId175" minRId="2289" maxRId="2297">
    <sheetIdMap count="8">
      <sheetId val="1"/>
      <sheetId val="2"/>
      <sheetId val="3"/>
      <sheetId val="4"/>
      <sheetId val="8"/>
      <sheetId val="6"/>
      <sheetId val="7"/>
      <sheetId val="5"/>
    </sheetIdMap>
  </header>
  <header guid="{5930FA9A-03EB-4CC6-9CB6-EF9EE34B2535}" dateTime="2023-07-13T12:22:20" maxSheetId="9" userName="Liz Poma Apaza" r:id="rId176" minRId="2298" maxRId="2309">
    <sheetIdMap count="8">
      <sheetId val="1"/>
      <sheetId val="2"/>
      <sheetId val="3"/>
      <sheetId val="4"/>
      <sheetId val="8"/>
      <sheetId val="6"/>
      <sheetId val="7"/>
      <sheetId val="5"/>
    </sheetIdMap>
  </header>
  <header guid="{BBE91FF4-2931-4CDA-89B8-AB3DF3AE0174}" dateTime="2023-07-13T20:51:29" maxSheetId="9" userName="Liz Poma Apaza" r:id="rId177" minRId="2310" maxRId="2324">
    <sheetIdMap count="8">
      <sheetId val="1"/>
      <sheetId val="2"/>
      <sheetId val="3"/>
      <sheetId val="4"/>
      <sheetId val="8"/>
      <sheetId val="6"/>
      <sheetId val="7"/>
      <sheetId val="5"/>
    </sheetIdMap>
  </header>
  <header guid="{03A360D8-980A-4EE5-AEF6-551A62E36E1B}" dateTime="2023-07-13T20:52:39" maxSheetId="9" userName="Liz Poma Apaza" r:id="rId178" minRId="2325" maxRId="2336">
    <sheetIdMap count="8">
      <sheetId val="1"/>
      <sheetId val="2"/>
      <sheetId val="3"/>
      <sheetId val="4"/>
      <sheetId val="8"/>
      <sheetId val="6"/>
      <sheetId val="7"/>
      <sheetId val="5"/>
    </sheetIdMap>
  </header>
  <header guid="{04CE8DE0-DFF7-479C-9FB6-84295FCF6824}" dateTime="2023-07-13T20:56:29" maxSheetId="9" userName="Liz Poma Apaza" r:id="rId179" minRId="2337" maxRId="2345">
    <sheetIdMap count="8">
      <sheetId val="1"/>
      <sheetId val="2"/>
      <sheetId val="3"/>
      <sheetId val="4"/>
      <sheetId val="8"/>
      <sheetId val="6"/>
      <sheetId val="7"/>
      <sheetId val="5"/>
    </sheetIdMap>
  </header>
  <header guid="{83FB166F-91C3-4164-B4C3-848210084F96}" dateTime="2023-07-13T21:02:30" maxSheetId="9" userName="Liz Poma Apaza" r:id="rId180" minRId="2346" maxRId="2363">
    <sheetIdMap count="8">
      <sheetId val="1"/>
      <sheetId val="2"/>
      <sheetId val="3"/>
      <sheetId val="4"/>
      <sheetId val="8"/>
      <sheetId val="6"/>
      <sheetId val="7"/>
      <sheetId val="5"/>
    </sheetIdMap>
  </header>
  <header guid="{46EF8B1A-815E-4C67-A457-F7314D3F2531}" dateTime="2023-07-13T21:04:53" maxSheetId="9" userName="Liz Poma Apaza" r:id="rId181" minRId="2364" maxRId="2381">
    <sheetIdMap count="8">
      <sheetId val="1"/>
      <sheetId val="2"/>
      <sheetId val="3"/>
      <sheetId val="4"/>
      <sheetId val="8"/>
      <sheetId val="6"/>
      <sheetId val="7"/>
      <sheetId val="5"/>
    </sheetIdMap>
  </header>
  <header guid="{473087A2-B049-4F5A-B9A5-1DA8E071BBBA}" dateTime="2023-07-13T21:07:29" maxSheetId="9" userName="Liz Poma Apaza" r:id="rId182" minRId="2382" maxRId="2389">
    <sheetIdMap count="8">
      <sheetId val="1"/>
      <sheetId val="2"/>
      <sheetId val="3"/>
      <sheetId val="4"/>
      <sheetId val="8"/>
      <sheetId val="6"/>
      <sheetId val="7"/>
      <sheetId val="5"/>
    </sheetIdMap>
  </header>
  <header guid="{5DB625E3-DC2B-4625-B2F9-1311E528FCF3}" dateTime="2023-07-13T21:12:29" maxSheetId="10" userName="Liz Poma Apaza" r:id="rId183" minRId="2390" maxRId="2400">
    <sheetIdMap count="9">
      <sheetId val="1"/>
      <sheetId val="2"/>
      <sheetId val="3"/>
      <sheetId val="9"/>
      <sheetId val="4"/>
      <sheetId val="8"/>
      <sheetId val="6"/>
      <sheetId val="7"/>
      <sheetId val="5"/>
    </sheetIdMap>
  </header>
  <header guid="{D44D9A5C-37AE-49E2-A8B5-2B9D6ADBDA7F}" dateTime="2023-07-14T14:33:50" maxSheetId="11" userName="Liz Poma Apaza" r:id="rId184" minRId="2401" maxRId="2405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B49633DF-0DAA-4E00-906C-DB5667DF30CC}" dateTime="2023-07-14T14:37:14" maxSheetId="11" userName="Liz Poma Apaza" r:id="rId185" minRId="2406" maxRId="2416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2A04BA36-8664-4B79-A67F-CDDFCC7D5782}" dateTime="2023-07-14T14:39:50" maxSheetId="11" userName="Liz Poma Apaza" r:id="rId186" minRId="2417" maxRId="2421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1BD55DB3-13B1-4D31-90F9-51D946D22413}" dateTime="2023-07-14T14:41:29" maxSheetId="11" userName="Liz Poma Apaza" r:id="rId187" minRId="2422" maxRId="2430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629C7EDB-D588-4D46-A744-EA673F3B1B17}" dateTime="2023-07-14T14:44:50" maxSheetId="11" userName="Liz Poma Apaza" r:id="rId188" minRId="2431" maxRId="2432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869FE29A-A69B-42BE-A0F1-F3FAB06DFC5D}" dateTime="2023-07-14T14:55:04" maxSheetId="11" userName="Liz Poma Apaza" r:id="rId189" minRId="2433" maxRId="2440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2821A8D6-8783-4F4C-96E6-A99E7775E255}" dateTime="2023-07-14T14:56:20" maxSheetId="11" userName="Liz Poma Apaza" r:id="rId190" minRId="2441" maxRId="2449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E63E1B32-F293-43EF-9B79-D5127EB4EDA1}" dateTime="2023-07-14T14:59:54" maxSheetId="11" userName="Liz Poma Apaza" r:id="rId191" minRId="2450" maxRId="2467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C4A105A7-1C7C-4FE8-BF5B-CFE9626B0B04}" dateTime="2023-07-14T15:02:58" maxSheetId="11" userName="Liz Poma Apaza" r:id="rId192" minRId="2468" maxRId="2480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CA8C7686-9918-4762-9434-6525F2809D05}" dateTime="2023-07-14T15:03:20" maxSheetId="11" userName="Liz Poma Apaza" r:id="rId193" minRId="2481" maxRId="2483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2FABD7F2-418C-4800-8D74-226732922EE3}" dateTime="2023-07-14T15:29:50" maxSheetId="11" userName="Liz Poma Apaza" r:id="rId194" minRId="2484" maxRId="2485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77791BAD-D449-4053-8A8E-6CEB9F263419}" dateTime="2023-07-14T15:34:33" maxSheetId="11" userName="Liz Poma Apaza" r:id="rId195" minRId="2486" maxRId="2490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2C6910CC-EDB0-488D-9754-CC8DE624E7DE}" dateTime="2023-07-14T15:39:51" maxSheetId="11" userName="Liz Poma Apaza" r:id="rId196" minRId="2491" maxRId="2502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CAFEFD94-9020-4376-AB31-9F61D724FF48}" dateTime="2023-07-14T16:12:30" maxSheetId="11" userName="Liz Poma Apaza" r:id="rId197" minRId="2503" maxRId="2506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5C7607FD-CB1C-48A5-87D6-0B9F3323D71B}" dateTime="2023-07-14T16:20:52" maxSheetId="11" userName="Liz Poma Apaza" r:id="rId198" minRId="2507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6FDF5B33-19DE-4C8B-9B9B-0F7D98AA8400}" dateTime="2023-07-14T16:25:51" maxSheetId="11" userName="Liz Poma Apaza" r:id="rId199" minRId="2508" maxRId="2513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279C36D1-C7D2-4E7A-BEE6-95A04C0290BB}" dateTime="2023-07-14T16:55:51" maxSheetId="11" userName="Liz Poma Apaza" r:id="rId200" minRId="2514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0B64057E-A5AF-42CD-A618-81C5DB8F9F17}" dateTime="2023-07-14T16:58:57" maxSheetId="11" userName="Liz Poma Apaza" r:id="rId201" minRId="2515" maxRId="2516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6AC248F0-3EFC-4F96-843E-4D1D0F0DED17}" dateTime="2023-07-14T18:40:28" maxSheetId="11" userName="Magaly Paredes Perez" r:id="rId202">
    <sheetIdMap count="10">
      <sheetId val="1"/>
      <sheetId val="2"/>
      <sheetId val="3"/>
      <sheetId val="9"/>
      <sheetId val="10"/>
      <sheetId val="4"/>
      <sheetId val="8"/>
      <sheetId val="6"/>
      <sheetId val="7"/>
      <sheetId val="5"/>
    </sheetIdMap>
  </header>
  <header guid="{CDCB3544-1BC1-4228-9AAE-26FD9CFA1DB7}" dateTime="2023-07-17T16:47:14" maxSheetId="12" userName="Renzo Silva Miranda" r:id="rId203" minRId="2517" maxRId="2531">
    <sheetIdMap count="11">
      <sheetId val="1"/>
      <sheetId val="2"/>
      <sheetId val="3"/>
      <sheetId val="9"/>
      <sheetId val="10"/>
      <sheetId val="4"/>
      <sheetId val="8"/>
      <sheetId val="6"/>
      <sheetId val="7"/>
      <sheetId val="5"/>
      <sheetId val="1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8" sId="1">
    <nc r="Y13">
      <v>72402.490000000005</v>
    </nc>
  </rcc>
  <rcc rId="1549" sId="1">
    <nc r="Y14">
      <v>24000</v>
    </nc>
  </rcc>
  <rrc rId="1550" sId="1" ref="W1:W1048576" action="deleteCol">
    <rfmt sheetId="1" xfDxf="1" sqref="W1:W1048576" start="0" length="0"/>
    <rfmt sheetId="1" sqref="W13" start="0" length="0">
      <dxf>
        <numFmt numFmtId="4" formatCode="#,##0.00"/>
      </dxf>
    </rfmt>
    <rcc rId="0" sId="1" dxf="1" numFmtId="4">
      <nc r="W14">
        <v>12000</v>
      </nc>
      <ndxf>
        <font>
          <sz val="11"/>
          <color rgb="FFFF0000"/>
          <name val="Calibri"/>
          <scheme val="minor"/>
        </font>
        <numFmt numFmtId="4" formatCode="#,##0.00"/>
      </ndxf>
    </rcc>
    <rcc rId="0" sId="1" dxf="1">
      <nc r="W16">
        <f>SUM(V15:V17)</f>
      </nc>
      <ndxf>
        <font>
          <sz val="11"/>
          <color rgb="FFFF0000"/>
          <name val="Calibri"/>
          <scheme val="minor"/>
        </font>
        <numFmt numFmtId="4" formatCode="#,##0.00"/>
      </ndxf>
    </rcc>
    <rcc rId="0" sId="1" dxf="1">
      <nc r="W19">
        <f>W16+W14</f>
      </nc>
      <ndxf>
        <font>
          <b/>
          <sz val="11"/>
          <color rgb="FFFF0000"/>
          <name val="Calibri"/>
          <scheme val="minor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W30" start="0" length="0">
      <dxf>
        <numFmt numFmtId="4" formatCode="#,##0.00"/>
      </dxf>
    </rfmt>
    <rfmt sheetId="1" sqref="W34" start="0" length="0">
      <dxf>
        <numFmt numFmtId="4" formatCode="#,##0.00"/>
      </dxf>
    </rfmt>
    <rcc rId="0" sId="1" dxf="1">
      <nc r="W35">
        <f>SUM(V29:V33)</f>
      </nc>
      <ndxf>
        <font>
          <b/>
          <sz val="11"/>
          <color rgb="FFFF0000"/>
          <name val="Calibri"/>
          <scheme val="minor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V14">
    <dxf>
      <fill>
        <patternFill patternType="none">
          <bgColor auto="1"/>
        </patternFill>
      </fill>
    </dxf>
  </rfmt>
  <rcc rId="1551" sId="1" numFmtId="4">
    <oc r="V29">
      <v>25800</v>
    </oc>
    <nc r="V29">
      <v>26000</v>
    </nc>
  </rcc>
  <rcc rId="1552" sId="1" numFmtId="4">
    <oc r="V30">
      <v>33000</v>
    </oc>
    <nc r="V30">
      <v>30000</v>
    </nc>
  </rcc>
  <rcc rId="1553" sId="1" numFmtId="4">
    <oc r="V31">
      <v>33000</v>
    </oc>
    <nc r="V31">
      <v>30000</v>
    </nc>
  </rcc>
  <rcc rId="1554" sId="1" numFmtId="4">
    <oc r="V32">
      <v>33000</v>
    </oc>
    <nc r="V32">
      <v>30000</v>
    </nc>
  </rcc>
  <rcc rId="1555" sId="1" numFmtId="4">
    <oc r="V33">
      <v>33000</v>
    </oc>
    <nc r="V33">
      <v>30000</v>
    </nc>
  </rcc>
  <rcc rId="1556" sId="1" numFmtId="4">
    <oc r="V15">
      <v>45000</v>
    </oc>
    <nc r="V15">
      <v>47000</v>
    </nc>
  </rcc>
  <rcc rId="1557" sId="1" numFmtId="4">
    <oc r="V16">
      <v>45000</v>
    </oc>
    <nc r="V16">
      <v>47000</v>
    </nc>
  </rcc>
  <rcc rId="1558" sId="1" numFmtId="4">
    <oc r="V17">
      <v>45000</v>
    </oc>
    <nc r="V17">
      <v>47000</v>
    </nc>
  </rcc>
  <rcc rId="1559" sId="1" numFmtId="4">
    <oc r="V14">
      <v>42000</v>
    </oc>
    <nc r="V14">
      <v>45000</v>
    </nc>
  </rcc>
  <rcc rId="1560" sId="1">
    <nc r="X15">
      <f>SUM(X13:X14)</f>
    </nc>
  </rcc>
  <rfmt sheetId="1" sqref="X13:X15" start="0" length="0">
    <dxf>
      <border>
        <left style="thin">
          <color indexed="64"/>
        </left>
      </border>
    </dxf>
  </rfmt>
  <rfmt sheetId="1" sqref="X13" start="0" length="0">
    <dxf>
      <border>
        <top style="thin">
          <color indexed="64"/>
        </top>
      </border>
    </dxf>
  </rfmt>
  <rfmt sheetId="1" sqref="X13:X15" start="0" length="0">
    <dxf>
      <border>
        <right style="thin">
          <color indexed="64"/>
        </right>
      </border>
    </dxf>
  </rfmt>
  <rfmt sheetId="1" sqref="X15" start="0" length="0">
    <dxf>
      <border>
        <bottom style="thin">
          <color indexed="64"/>
        </bottom>
      </border>
    </dxf>
  </rfmt>
  <rfmt sheetId="1" sqref="X13:X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X1:X1048576">
    <dxf>
      <alignment horizontal="center" readingOrder="0"/>
    </dxf>
  </rfmt>
  <rfmt sheetId="1" sqref="X1:X1048576">
    <dxf>
      <alignment vertical="center" readingOrder="0"/>
    </dxf>
  </rfmt>
  <rfmt sheetId="1" sqref="X1:X1048576" start="0" length="2147483647">
    <dxf>
      <font>
        <name val="Arial Narrow"/>
        <scheme val="none"/>
      </font>
    </dxf>
  </rfmt>
  <rfmt sheetId="1" sqref="X15" start="0" length="2147483647">
    <dxf>
      <font>
        <b/>
      </font>
    </dxf>
  </rfmt>
  <rfmt sheetId="1" sqref="X15" start="0" length="2147483647">
    <dxf>
      <font>
        <sz val="12"/>
      </font>
    </dxf>
  </rfmt>
  <rfmt sheetId="1" sqref="X15" start="0" length="2147483647">
    <dxf>
      <font>
        <sz val="14"/>
      </font>
    </dxf>
  </rfmt>
  <rcc rId="1561" sId="1" odxf="1" dxf="1">
    <nc r="W17">
      <f>SUM(V14:V17)</f>
    </nc>
    <odxf>
      <numFmt numFmtId="0" formatCode="General"/>
    </odxf>
    <ndxf>
      <numFmt numFmtId="4" formatCode="#,##0.00"/>
    </ndxf>
  </rcc>
  <rcc rId="1562" sId="1">
    <nc r="T14" t="inlineStr">
      <is>
        <t>PAGAR 10 DE CADA MES</t>
      </is>
    </nc>
  </rcc>
  <rcc rId="1563" sId="1">
    <nc r="T15" t="inlineStr">
      <is>
        <t>PAGAR 10 DE CADA MES</t>
      </is>
    </nc>
  </rcc>
  <rcc rId="1564" sId="1">
    <nc r="T16" t="inlineStr">
      <is>
        <t>PAGAR 10 DE CADA MES</t>
      </is>
    </nc>
  </rcc>
  <rcc rId="1565" sId="1">
    <nc r="T17" t="inlineStr">
      <is>
        <t>PAGAR 10 DE CADA MES</t>
      </is>
    </nc>
  </rcc>
  <rcc rId="1566" sId="1">
    <nc r="T18" t="inlineStr">
      <is>
        <t>PAGAR 10 DE CADA MES</t>
      </is>
    </nc>
  </rcc>
  <rfmt sheetId="1" sqref="U18" start="0" length="0">
    <dxf>
      <numFmt numFmtId="22" formatCode="mmm\-yy"/>
    </dxf>
  </rfmt>
  <rcc rId="1567" sId="1" odxf="1" dxf="1" numFmtId="22">
    <nc r="U18">
      <v>45261</v>
    </nc>
    <ndxf>
      <font>
        <sz val="9"/>
        <color auto="1"/>
        <name val="Arial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V1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68" sId="1" odxf="1" s="1" dxf="1" numFmtId="4">
    <nc r="V18">
      <v>47000</v>
    </nc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</ndxf>
  </rcc>
  <rcc rId="1569" sId="1">
    <nc r="T29" t="inlineStr">
      <is>
        <t>PAGAR 10 DE CADA MES</t>
      </is>
    </nc>
  </rcc>
  <rcc rId="1570" sId="1">
    <nc r="T30" t="inlineStr">
      <is>
        <t>PAGAR 10 DE CADA MES</t>
      </is>
    </nc>
  </rcc>
  <rcc rId="1571" sId="1">
    <nc r="T31" t="inlineStr">
      <is>
        <t>PAGAR 10 DE CADA MES</t>
      </is>
    </nc>
  </rcc>
  <rcc rId="1572" sId="1">
    <nc r="T32" t="inlineStr">
      <is>
        <t>PAGAR 10 DE CADA MES</t>
      </is>
    </nc>
  </rcc>
  <rcc rId="1573" sId="1">
    <nc r="T33" t="inlineStr">
      <is>
        <t>PAGAR 10 DE CADA MES</t>
      </is>
    </nc>
  </rcc>
  <rcc rId="1574" sId="1">
    <nc r="T34" t="inlineStr">
      <is>
        <t>PAGAR 10 DE CADA MES</t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0" sId="2">
    <oc r="G33">
      <f>+E33/D33</f>
    </oc>
    <nc r="G33"/>
  </rcc>
  <rfmt sheetId="2" sqref="E33" start="0" length="0">
    <dxf>
      <border>
        <left/>
      </border>
    </dxf>
  </rfmt>
  <rfmt sheetId="2" sqref="E33:G33" start="0" length="0">
    <dxf>
      <border>
        <top/>
      </border>
    </dxf>
  </rfmt>
  <rfmt sheetId="2" sqref="G33" start="0" length="0">
    <dxf>
      <border>
        <right/>
      </border>
    </dxf>
  </rfmt>
  <rfmt sheetId="2" sqref="E33:G33" start="0" length="0">
    <dxf>
      <border>
        <bottom/>
      </border>
    </dxf>
  </rfmt>
  <rfmt sheetId="2" sqref="E33:G33">
    <dxf>
      <border>
        <left/>
        <right/>
        <vertical/>
      </border>
    </dxf>
  </rfmt>
  <rfmt sheetId="2" sqref="E33" start="0" length="0">
    <dxf>
      <border>
        <left style="thin">
          <color indexed="64"/>
        </left>
      </border>
    </dxf>
  </rfmt>
  <rfmt sheetId="2" sqref="E33:G33" start="0" length="0">
    <dxf>
      <border>
        <top style="thin">
          <color indexed="64"/>
        </top>
      </border>
    </dxf>
  </rfmt>
  <rfmt sheetId="2" sqref="G33" start="0" length="0">
    <dxf>
      <border>
        <right style="thin">
          <color indexed="64"/>
        </right>
      </border>
    </dxf>
  </rfmt>
  <rfmt sheetId="2" sqref="E33:G33" start="0" length="0">
    <dxf>
      <border>
        <bottom style="thin">
          <color indexed="64"/>
        </bottom>
      </border>
    </dxf>
  </rfmt>
  <rfmt sheetId="2" sqref="E33:G3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E33" start="0" length="0">
    <dxf>
      <border>
        <left/>
      </border>
    </dxf>
  </rfmt>
  <rfmt sheetId="2" sqref="E33:G33" start="0" length="0">
    <dxf>
      <border>
        <top/>
      </border>
    </dxf>
  </rfmt>
  <rfmt sheetId="2" sqref="G33" start="0" length="0">
    <dxf>
      <border>
        <right/>
      </border>
    </dxf>
  </rfmt>
  <rfmt sheetId="2" sqref="E33:G33" start="0" length="0">
    <dxf>
      <border>
        <bottom/>
      </border>
    </dxf>
  </rfmt>
  <rfmt sheetId="2" sqref="E33:G33">
    <dxf>
      <border>
        <left/>
        <right/>
        <vertical/>
      </border>
    </dxf>
  </rfmt>
  <rfmt sheetId="2" sqref="E33" start="0" length="0">
    <dxf>
      <border>
        <left style="thin">
          <color indexed="64"/>
        </left>
      </border>
    </dxf>
  </rfmt>
  <rfmt sheetId="2" sqref="E33:G33" start="0" length="0">
    <dxf>
      <border>
        <top style="thin">
          <color indexed="64"/>
        </top>
      </border>
    </dxf>
  </rfmt>
  <rfmt sheetId="2" sqref="G33" start="0" length="0">
    <dxf>
      <border>
        <right style="thin">
          <color indexed="64"/>
        </right>
      </border>
    </dxf>
  </rfmt>
  <rfmt sheetId="2" sqref="E33:G33" start="0" length="0">
    <dxf>
      <border>
        <bottom style="thin">
          <color indexed="64"/>
        </bottom>
      </border>
    </dxf>
  </rfmt>
  <rfmt sheetId="2" sqref="E37" start="0" length="0">
    <dxf>
      <border>
        <left/>
      </border>
    </dxf>
  </rfmt>
  <rfmt sheetId="2" sqref="E37:G37" start="0" length="0">
    <dxf>
      <border>
        <top/>
      </border>
    </dxf>
  </rfmt>
  <rfmt sheetId="2" sqref="G37" start="0" length="0">
    <dxf>
      <border>
        <right/>
      </border>
    </dxf>
  </rfmt>
  <rfmt sheetId="2" sqref="E37:G37" start="0" length="0">
    <dxf>
      <border>
        <bottom/>
      </border>
    </dxf>
  </rfmt>
  <rfmt sheetId="2" sqref="E37:G37">
    <dxf>
      <border>
        <left/>
        <right/>
        <vertical/>
      </border>
    </dxf>
  </rfmt>
  <rfmt sheetId="2" sqref="E37" start="0" length="0">
    <dxf>
      <border>
        <left style="thin">
          <color indexed="64"/>
        </left>
      </border>
    </dxf>
  </rfmt>
  <rfmt sheetId="2" sqref="E37:G37" start="0" length="0">
    <dxf>
      <border>
        <top style="thin">
          <color indexed="64"/>
        </top>
      </border>
    </dxf>
  </rfmt>
  <rfmt sheetId="2" sqref="G37" start="0" length="0">
    <dxf>
      <border>
        <right style="thin">
          <color indexed="64"/>
        </right>
      </border>
    </dxf>
  </rfmt>
  <rfmt sheetId="2" sqref="E37:G37" start="0" length="0">
    <dxf>
      <border>
        <bottom style="thin">
          <color indexed="64"/>
        </bottom>
      </border>
    </dxf>
  </rfmt>
  <rcc rId="1651" sId="2">
    <oc r="G37">
      <f>+E37/D37</f>
    </oc>
    <nc r="G37"/>
  </rcc>
  <rcc rId="1652" sId="2">
    <nc r="E33" t="inlineStr">
      <is>
        <t>OFICINA</t>
      </is>
    </nc>
  </rcc>
  <rcc rId="1653" sId="2">
    <nc r="F33" t="inlineStr">
      <is>
        <t>CERRADA</t>
      </is>
    </nc>
  </rcc>
  <rcc rId="1654" sId="2">
    <nc r="E37" t="inlineStr">
      <is>
        <t>OFICINA</t>
      </is>
    </nc>
  </rcc>
  <rcc rId="1655" sId="2">
    <nc r="F37" t="inlineStr">
      <is>
        <t>CERRADA</t>
      </is>
    </nc>
  </rcc>
  <rfmt sheetId="2" sqref="F33" start="0" length="2147483647">
    <dxf>
      <font>
        <b val="0"/>
      </font>
    </dxf>
  </rfmt>
  <rfmt sheetId="2" sqref="F37" start="0" length="2147483647">
    <dxf>
      <font>
        <b val="0"/>
      </font>
    </dxf>
  </rfmt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4" sId="2" odxf="1" dxf="1" numFmtId="4">
    <nc r="L28">
      <v>2076.5</v>
    </nc>
    <n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ndxf>
  </rcc>
  <rfmt sheetId="2" sqref="L29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0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cc rId="1545" sId="2" numFmtId="4">
    <nc r="L29">
      <v>2288.1</v>
    </nc>
  </rcc>
  <rcc rId="1546" sId="2" numFmtId="4">
    <nc r="L30">
      <v>2699.6</v>
    </nc>
  </rcc>
  <rcc rId="1547" sId="2" odxf="1" dxf="1">
    <nc r="L31">
      <f>SUM(L25:L30)</f>
    </nc>
    <odxf>
      <numFmt numFmtId="0" formatCode="General"/>
    </odxf>
    <ndxf>
      <numFmt numFmtId="2" formatCode="0.00"/>
    </ndxf>
  </rcc>
  <rfmt sheetId="2" sqref="L3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rfmt>
  <rfmt sheetId="2" sqref="L33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4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5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6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7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  <rfmt sheetId="2" sqref="L38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A19:AD30" start="0" length="2147483647">
    <dxf>
      <font>
        <name val="Arial Narrow"/>
        <scheme val="none"/>
      </font>
    </dxf>
  </rfmt>
  <rfmt sheetId="4" sqref="AA19:AD30" start="0" length="2147483647">
    <dxf>
      <font>
        <sz val="14"/>
      </font>
    </dxf>
  </rfmt>
  <rfmt sheetId="4" sqref="AA20:AA23" start="0" length="2147483647">
    <dxf>
      <font>
        <b val="0"/>
      </font>
    </dxf>
  </rfmt>
  <rfmt sheetId="4" sqref="AB19:AD19">
    <dxf>
      <alignment horizontal="center" readingOrder="0"/>
    </dxf>
  </rfmt>
  <rfmt sheetId="4" sqref="AB19:AD19">
    <dxf>
      <alignment vertical="center" readingOrder="0"/>
    </dxf>
  </rfmt>
  <rfmt sheetId="3" sqref="AA17:AD26" start="0" length="2147483647">
    <dxf>
      <font>
        <name val="Arial Narrow"/>
        <scheme val="none"/>
      </font>
    </dxf>
  </rfmt>
  <rfmt sheetId="3" sqref="AA27:AA28" start="0" length="0">
    <dxf>
      <border>
        <left/>
      </border>
    </dxf>
  </rfmt>
  <rfmt sheetId="3" sqref="AA27:AD27" start="0" length="0">
    <dxf>
      <border>
        <top/>
      </border>
    </dxf>
  </rfmt>
  <rfmt sheetId="3" sqref="AD27:AD28" start="0" length="0">
    <dxf>
      <border>
        <right/>
      </border>
    </dxf>
  </rfmt>
  <rfmt sheetId="3" sqref="AA28:AD28" start="0" length="0">
    <dxf>
      <border>
        <bottom/>
      </border>
    </dxf>
  </rfmt>
  <rfmt sheetId="3" sqref="AA27:AD28">
    <dxf>
      <border>
        <left/>
        <right/>
        <top/>
        <bottom/>
        <vertical/>
        <horizontal/>
      </border>
    </dxf>
  </rfmt>
  <rfmt sheetId="3" sqref="AA26:AD26" start="0" length="0">
    <dxf>
      <border>
        <bottom style="thin">
          <color indexed="64"/>
        </bottom>
      </border>
    </dxf>
  </rfmt>
  <rfmt sheetId="3" sqref="AA26:AD26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AA18" start="0" length="2147483647">
    <dxf>
      <font>
        <b val="0"/>
      </font>
    </dxf>
  </rfmt>
  <rfmt sheetId="3" sqref="AF26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6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6" start="0" length="0">
    <dxf>
      <fill>
        <patternFill patternType="none">
          <bgColor indexed="65"/>
        </patternFill>
      </fill>
    </dxf>
  </rfmt>
  <rfmt sheetId="3" sqref="AC26" start="0" length="0">
    <dxf>
      <alignment horizontal="center" vertical="center" readingOrder="0"/>
    </dxf>
  </rfmt>
  <rfmt sheetId="3" sqref="AF25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5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5" start="0" length="0">
    <dxf>
      <fill>
        <patternFill patternType="none">
          <bgColor indexed="65"/>
        </patternFill>
      </fill>
    </dxf>
  </rfmt>
  <rfmt sheetId="3" sqref="AC25" start="0" length="0">
    <dxf>
      <alignment horizontal="center" vertical="top" readingOrder="0"/>
    </dxf>
  </rfmt>
  <rfmt sheetId="3" sqref="AF24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4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4" start="0" length="0">
    <dxf>
      <fill>
        <patternFill patternType="none">
          <bgColor indexed="65"/>
        </patternFill>
      </fill>
    </dxf>
  </rfmt>
  <rfmt sheetId="3" sqref="AC24" start="0" length="0">
    <dxf>
      <alignment horizontal="center" vertical="center" readingOrder="0"/>
    </dxf>
  </rfmt>
  <rfmt sheetId="3" sqref="AF23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3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3" start="0" length="0">
    <dxf>
      <fill>
        <patternFill patternType="none">
          <bgColor indexed="65"/>
        </patternFill>
      </fill>
    </dxf>
  </rfmt>
  <rfmt sheetId="3" sqref="AC23" start="0" length="0">
    <dxf>
      <alignment horizontal="center" vertical="center" readingOrder="0"/>
    </dxf>
  </rfmt>
  <rfmt sheetId="3" sqref="AF22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2" start="0" length="0">
    <dxf>
      <fill>
        <patternFill patternType="none">
          <bgColor indexed="65"/>
        </patternFill>
      </fill>
    </dxf>
  </rfmt>
  <rfmt sheetId="3" sqref="AC22" start="0" length="0">
    <dxf>
      <alignment horizontal="center" vertical="center" readingOrder="0"/>
    </dxf>
  </rfmt>
  <rfmt sheetId="3" sqref="AF21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1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1" start="0" length="0">
    <dxf>
      <fill>
        <patternFill patternType="none">
          <bgColor indexed="65"/>
        </patternFill>
      </fill>
    </dxf>
  </rfmt>
  <rfmt sheetId="3" sqref="AC21" start="0" length="0">
    <dxf>
      <alignment horizontal="center" vertical="center" readingOrder="0"/>
    </dxf>
  </rfmt>
  <rfmt sheetId="3" sqref="AF20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0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0" start="0" length="0">
    <dxf>
      <fill>
        <patternFill patternType="none">
          <bgColor indexed="65"/>
        </patternFill>
      </fill>
    </dxf>
  </rfmt>
  <rfmt sheetId="3" sqref="AC20" start="0" length="0">
    <dxf>
      <alignment horizontal="center" vertical="center" readingOrder="0"/>
    </dxf>
  </rfmt>
  <rfmt sheetId="3" sqref="AF19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19" start="0" length="0">
    <dxf>
      <font>
        <sz val="11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9" start="0" length="0">
    <dxf>
      <fill>
        <patternFill patternType="none">
          <bgColor indexed="65"/>
        </patternFill>
      </fill>
      <alignment horizontal="center" vertical="center" readingOrder="0"/>
    </dxf>
  </rfmt>
  <rfmt sheetId="3" s="1" sqref="AF18" start="0" length="0">
    <dxf>
      <font>
        <b/>
        <sz val="11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E18" start="0" length="0">
    <dxf>
      <font>
        <b/>
        <sz val="11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8" start="0" length="0">
    <dxf>
      <fill>
        <patternFill>
          <bgColor theme="0"/>
        </patternFill>
      </fill>
    </dxf>
  </rfmt>
  <rfmt sheetId="3" sqref="AC18" start="0" length="0">
    <dxf>
      <font>
        <b val="0"/>
        <sz val="11"/>
        <name val="Arial Narrow"/>
        <scheme val="none"/>
      </font>
      <fill>
        <patternFill patternType="solid">
          <bgColor theme="0"/>
        </patternFill>
      </fill>
      <alignment vertical="center" readingOrder="0"/>
    </dxf>
  </rfmt>
  <rfmt sheetId="3" sqref="AF1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17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7" start="0" length="0">
    <dxf>
      <alignment horizontal="center" vertical="center" readingOrder="0"/>
    </dxf>
  </rfmt>
  <rcc rId="2298" sId="3">
    <oc r="AB17" t="inlineStr">
      <is>
        <t>Abril</t>
      </is>
    </oc>
    <nc r="AB17"/>
  </rcc>
  <rcc rId="2299" sId="3">
    <oc r="AA18" t="inlineStr">
      <is>
        <t>Sede Ancash</t>
      </is>
    </oc>
    <nc r="AA18"/>
  </rcc>
  <rcc rId="2300" sId="3">
    <oc r="AA19" t="inlineStr">
      <is>
        <t>Sede Ayacucho</t>
      </is>
    </oc>
    <nc r="AA19"/>
  </rcc>
  <rcc rId="2301" sId="3">
    <oc r="AA20" t="inlineStr">
      <is>
        <t>Sede Cusco</t>
      </is>
    </oc>
    <nc r="AA20"/>
  </rcc>
  <rcc rId="2302" sId="3">
    <oc r="AA21" t="inlineStr">
      <is>
        <t>Sede Huanuco</t>
      </is>
    </oc>
    <nc r="AA21"/>
  </rcc>
  <rcc rId="2303" sId="3">
    <oc r="AA22" t="inlineStr">
      <is>
        <t>Sede Ica</t>
      </is>
    </oc>
    <nc r="AA22"/>
  </rcc>
  <rcc rId="2304" sId="3">
    <oc r="AA23" t="inlineStr">
      <is>
        <t>Sede Loreto</t>
      </is>
    </oc>
    <nc r="AA23"/>
  </rcc>
  <rcc rId="2305" sId="3">
    <oc r="AA24" t="inlineStr">
      <is>
        <t>Sede Piura</t>
      </is>
    </oc>
    <nc r="AA24"/>
  </rcc>
  <rcc rId="2306" sId="3">
    <oc r="AA25" t="inlineStr">
      <is>
        <t>Sede Ucayali</t>
      </is>
    </oc>
    <nc r="AA25"/>
  </rcc>
  <rcc rId="2307" sId="3">
    <oc r="AA26" t="inlineStr">
      <is>
        <t>Sede Madre de Dios</t>
      </is>
    </oc>
    <nc r="AA26"/>
  </rcc>
  <rfmt sheetId="3" sqref="AA1:AA1048576" start="0" length="0">
    <dxf>
      <border>
        <left/>
      </border>
    </dxf>
  </rfmt>
  <rfmt sheetId="3" sqref="AB1:AB1048576" start="0" length="0">
    <dxf>
      <border>
        <right/>
      </border>
    </dxf>
  </rfmt>
  <rfmt sheetId="3" sqref="AC17:AC26" start="0" length="0">
    <dxf>
      <border>
        <left style="thin">
          <color indexed="64"/>
        </left>
      </border>
    </dxf>
  </rfmt>
  <rfmt sheetId="3" sqref="AC17:AC26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3" sqref="AB19">
    <dxf>
      <fill>
        <patternFill patternType="none">
          <bgColor auto="1"/>
        </patternFill>
      </fill>
    </dxf>
  </rfmt>
  <rcc rId="2308" sId="3" odxf="1" dxf="1">
    <oc r="AC17" t="inlineStr">
      <is>
        <t xml:space="preserve">Mayo </t>
      </is>
    </oc>
    <nc r="AC17"/>
    <n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ndxf>
  </rcc>
  <rcc rId="2309" sId="3" odxf="1" dxf="1">
    <oc r="AD17" t="inlineStr">
      <is>
        <t>Junio</t>
      </is>
    </oc>
    <nc r="AD17"/>
    <ndxf>
      <font>
        <sz val="11"/>
        <color theme="1"/>
        <name val="Calibri"/>
        <scheme val="minor"/>
      </font>
      <border outline="0">
        <left/>
        <right/>
        <top/>
        <bottom/>
      </border>
    </ndxf>
  </rcc>
  <rfmt sheetId="3" sqref="AE17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17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="1" sqref="AC18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dxf>
  </rfmt>
  <rfmt sheetId="3" s="1" sqref="AD1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3" s="1" sqref="AE18" start="0" length="0">
    <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dxf>
  </rfmt>
  <rfmt sheetId="3" s="1" sqref="AF1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3" sqref="AC19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1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E1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F19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0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0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0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0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1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1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1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2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2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2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3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3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3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3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4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4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4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4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5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5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5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5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  <rfmt sheetId="3" sqref="AC26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3" sqref="AD26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E26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3" sqref="AF26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border outline="0">
        <left/>
        <right/>
        <top/>
        <bottom/>
      </border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0" sId="3" numFmtId="4">
    <nc r="D68">
      <v>245.7</v>
    </nc>
  </rcc>
  <rcc rId="2311" sId="3" endOfListFormulaUpdate="1">
    <oc r="D71">
      <f>AVERAGE(D65:D67)</f>
    </oc>
    <nc r="D71">
      <f>AVERAGE(D65:D68)</f>
    </nc>
  </rcc>
  <rcc rId="2312" sId="3" numFmtId="4">
    <nc r="E68">
      <v>244</v>
    </nc>
  </rcc>
  <rcc rId="2313" sId="3" endOfListFormulaUpdate="1">
    <oc r="E71">
      <f>AVERAGE(E65:E67)</f>
    </oc>
    <nc r="E71">
      <f>AVERAGE(E65:E68)</f>
    </nc>
  </rcc>
  <rcc rId="2314" sId="3">
    <nc r="F68">
      <f>E68/C68</f>
    </nc>
  </rcc>
  <rcc rId="2315" sId="3">
    <nc r="F69">
      <f>E69/C69</f>
    </nc>
  </rcc>
  <rcc rId="2316" sId="3">
    <nc r="F70">
      <f>E70/C70</f>
    </nc>
  </rcc>
  <rcc rId="2317" sId="3">
    <nc r="D70">
      <f>223.13+40.16</f>
    </nc>
  </rcc>
  <rcc rId="2318" sId="3" numFmtId="4">
    <nc r="E70">
      <v>261</v>
    </nc>
  </rcc>
  <rcc rId="2319" sId="3" numFmtId="4">
    <nc r="D69">
      <v>248.4</v>
    </nc>
  </rcc>
  <rcc rId="2320" sId="3" numFmtId="4">
    <nc r="E69">
      <v>245</v>
    </nc>
  </rcc>
  <rcc rId="2321" sId="4" endOfListFormulaUpdate="1">
    <oc r="D71">
      <f>AVERAGE(D65:D67)</f>
    </oc>
    <nc r="D71">
      <f>AVERAGE(D65:D68)</f>
    </nc>
  </rcc>
  <rcc rId="2322" sId="4" numFmtId="4">
    <nc r="E68">
      <v>48.8</v>
    </nc>
  </rcc>
  <rcc rId="2323" sId="4" endOfListFormulaUpdate="1">
    <oc r="E71">
      <f>AVERAGE(E65:E67)</f>
    </oc>
    <nc r="E71">
      <f>AVERAGE(E65:E68)</f>
    </nc>
  </rcc>
  <rcc rId="2324" sId="4" numFmtId="4">
    <nc r="D68">
      <v>8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5" sId="4" numFmtId="4">
    <nc r="D69">
      <v>10</v>
    </nc>
  </rcc>
  <rcc rId="2326" sId="4" numFmtId="4">
    <nc r="E69">
      <v>57.6</v>
    </nc>
  </rcc>
  <rcc rId="2327" sId="4" numFmtId="4">
    <nc r="D70">
      <v>22</v>
    </nc>
  </rcc>
  <rcc rId="2328" sId="4" endOfListFormulaUpdate="1">
    <oc r="D71">
      <f>AVERAGE(D65:D68)</f>
    </oc>
    <nc r="D71">
      <f>AVERAGE(D65:D70)</f>
    </nc>
  </rcc>
  <rcc rId="2329" sId="4" numFmtId="4">
    <nc r="E70">
      <v>121.3</v>
    </nc>
  </rcc>
  <rcc rId="2330" sId="4" endOfListFormulaUpdate="1">
    <oc r="E71">
      <f>AVERAGE(E65:E68)</f>
    </oc>
    <nc r="E71">
      <f>AVERAGE(E65:E70)</f>
    </nc>
  </rcc>
  <rcc rId="2331" sId="4">
    <nc r="F68">
      <f>D68/C68</f>
    </nc>
  </rcc>
  <rcc rId="2332" sId="4">
    <nc r="F69">
      <f>D69/C69</f>
    </nc>
  </rcc>
  <rcc rId="2333" sId="4">
    <nc r="F70">
      <f>D70/C70</f>
    </nc>
  </rcc>
  <rcc rId="2334" sId="4">
    <oc r="F65">
      <f>+E65/C65</f>
    </oc>
    <nc r="F65">
      <f>D65/C65</f>
    </nc>
  </rcc>
  <rcc rId="2335" sId="4">
    <oc r="F66">
      <f>+E66/C66</f>
    </oc>
    <nc r="F66">
      <f>D66/C66</f>
    </nc>
  </rcc>
  <rcc rId="2336" sId="4">
    <oc r="F67">
      <f>+E67/C67</f>
    </oc>
    <nc r="F67">
      <f>D67/C67</f>
    </nc>
  </rcc>
  <rcv guid="{6348123E-E71C-4D46-BA3B-F837DFD80CFE}" action="delete"/>
  <rcv guid="{6348123E-E71C-4D46-BA3B-F837DFD80CFE}" action="add"/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7" sId="3" numFmtId="4">
    <nc r="J13">
      <v>360.5</v>
    </nc>
  </rcc>
  <rcc rId="2338" sId="3" endOfListFormulaUpdate="1">
    <oc r="J14">
      <f>AVERAGE(J8:J12)</f>
    </oc>
    <nc r="J14">
      <f>AVERAGE(J8:J13)</f>
    </nc>
  </rcc>
  <rcc rId="2339" sId="3" numFmtId="4">
    <nc r="K13">
      <v>349</v>
    </nc>
  </rcc>
  <rcc rId="2340" sId="3" endOfListFormulaUpdate="1">
    <oc r="K14">
      <f>AVERAGE(K8:K12)</f>
    </oc>
    <nc r="K14">
      <f>AVERAGE(K8:K13)</f>
    </nc>
  </rcc>
  <rfmt sheetId="3" sqref="J13:K13">
    <dxf>
      <fill>
        <patternFill patternType="none">
          <bgColor auto="1"/>
        </patternFill>
      </fill>
    </dxf>
  </rfmt>
  <rcc rId="2341" sId="4" endOfListFormulaUpdate="1">
    <oc r="Q14">
      <f>AVERAGE(Q8:Q12)</f>
    </oc>
    <nc r="Q14">
      <f>AVERAGE(Q8:Q13)</f>
    </nc>
  </rcc>
  <rcc rId="2342" sId="4" endOfListFormulaUpdate="1">
    <oc r="P14">
      <f>AVERAGE(P8:P12)</f>
    </oc>
    <nc r="P14">
      <f>AVERAGE(P8:P13)</f>
    </nc>
  </rcc>
  <rcc rId="2343" sId="4">
    <nc r="R13">
      <f>P13/O13</f>
    </nc>
  </rcc>
  <rfmt sheetId="4" sqref="P13:Q13">
    <dxf>
      <fill>
        <patternFill patternType="none">
          <bgColor auto="1"/>
        </patternFill>
      </fill>
    </dxf>
  </rfmt>
  <rcc rId="2344" sId="4" numFmtId="4">
    <nc r="Q13">
      <v>7.5</v>
    </nc>
  </rcc>
  <rcc rId="2345" sId="4">
    <nc r="P13">
      <v>4</v>
    </nc>
  </rcc>
  <rfmt sheetId="4" sqref="P13:Q13">
    <dxf>
      <fill>
        <patternFill patternType="solid">
          <bgColor theme="5" tint="0.79998168889431442"/>
        </patternFill>
      </fill>
    </dxf>
  </rfmt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D27:E27">
    <dxf>
      <fill>
        <patternFill patternType="none">
          <bgColor auto="1"/>
        </patternFill>
      </fill>
    </dxf>
  </rfmt>
  <rfmt sheetId="4" sqref="D27:E27">
    <dxf>
      <alignment horizontal="center" readingOrder="0"/>
    </dxf>
  </rfmt>
  <rfmt sheetId="4" sqref="D27:E27">
    <dxf>
      <alignment vertical="center" readingOrder="0"/>
    </dxf>
  </rfmt>
  <rcc rId="2346" sId="4" odxf="1" s="1" dxf="1" numFmtId="4">
    <nc r="D27">
      <v>35</v>
    </nc>
    <ndxf>
      <font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</ndxf>
  </rcc>
  <rcc rId="2347" sId="4" odxf="1" s="1" dxf="1" numFmtId="4">
    <nc r="E27">
      <v>132.80000000000001</v>
    </nc>
    <ndxf>
      <font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</ndxf>
  </rcc>
  <rfmt sheetId="4" sqref="AC22">
    <dxf>
      <fill>
        <patternFill patternType="none">
          <bgColor auto="1"/>
        </patternFill>
      </fill>
    </dxf>
  </rfmt>
  <rcc rId="2348" sId="4" numFmtId="4">
    <nc r="J42">
      <v>3</v>
    </nc>
  </rcc>
  <rcc rId="2349" sId="4" endOfListFormulaUpdate="1">
    <oc r="J43">
      <f>AVERAGE(J37:J41)</f>
    </oc>
    <nc r="J43">
      <f>AVERAGE(J37:J42)</f>
    </nc>
  </rcc>
  <rcc rId="2350" sId="4" numFmtId="4">
    <nc r="K42">
      <v>10.8</v>
    </nc>
  </rcc>
  <rcc rId="2351" sId="4" endOfListFormulaUpdate="1">
    <oc r="K43">
      <f>AVERAGE(K37:K41)</f>
    </oc>
    <nc r="K43">
      <f>AVERAGE(K37:K42)</f>
    </nc>
  </rcc>
  <rfmt sheetId="4" sqref="J42:K42">
    <dxf>
      <fill>
        <patternFill patternType="none">
          <bgColor auto="1"/>
        </patternFill>
      </fill>
    </dxf>
  </rfmt>
  <rcc rId="2352" sId="3" numFmtId="4">
    <nc r="J42">
      <v>274.89999999999998</v>
    </nc>
  </rcc>
  <rcc rId="2353" sId="3" endOfListFormulaUpdate="1">
    <oc r="J43">
      <f>AVERAGE(J37:J41)</f>
    </oc>
    <nc r="J43">
      <f>AVERAGE(J37:J42)</f>
    </nc>
  </rcc>
  <rcc rId="2354" sId="3" numFmtId="4">
    <nc r="K42">
      <v>241</v>
    </nc>
  </rcc>
  <rcc rId="2355" sId="3" endOfListFormulaUpdate="1">
    <oc r="K43">
      <f>AVERAGE(K37:K41)</f>
    </oc>
    <nc r="K43">
      <f>AVERAGE(K37:K42)</f>
    </nc>
  </rcc>
  <rfmt sheetId="3" sqref="J42:K42">
    <dxf>
      <fill>
        <patternFill patternType="none">
          <bgColor auto="1"/>
        </patternFill>
      </fill>
    </dxf>
  </rfmt>
  <rcc rId="2356" sId="4" endOfListFormulaUpdate="1">
    <oc r="P71">
      <f>AVERAGE(P65:P69)</f>
    </oc>
    <nc r="P71">
      <f>AVERAGE(P65:P70)</f>
    </nc>
  </rcc>
  <rcc rId="2357" sId="4" numFmtId="4">
    <nc r="Q70">
      <v>401.5</v>
    </nc>
  </rcc>
  <rcc rId="2358" sId="4" endOfListFormulaUpdate="1">
    <oc r="Q71">
      <f>AVERAGE(Q65:Q69)</f>
    </oc>
    <nc r="Q71">
      <f>AVERAGE(Q65:Q70)</f>
    </nc>
  </rcc>
  <rcc rId="2359" sId="4" numFmtId="4">
    <nc r="P70">
      <v>103</v>
    </nc>
  </rcc>
  <rfmt sheetId="4" sqref="P70:Q71">
    <dxf>
      <fill>
        <patternFill patternType="none">
          <bgColor auto="1"/>
        </patternFill>
      </fill>
    </dxf>
  </rfmt>
  <rcc rId="2360" sId="3" numFmtId="4">
    <nc r="P70">
      <v>1088</v>
    </nc>
  </rcc>
  <rcc rId="2361" sId="3" endOfListFormulaUpdate="1">
    <oc r="P71">
      <f>AVERAGE(P65:P69)</f>
    </oc>
    <nc r="P71">
      <f>AVERAGE(P65:P70)</f>
    </nc>
  </rcc>
  <rcc rId="2362" sId="3" numFmtId="4">
    <nc r="Q70">
      <v>1162</v>
    </nc>
  </rcc>
  <rcc rId="2363" sId="3" endOfListFormulaUpdate="1">
    <oc r="Q71">
      <f>AVERAGE(Q65:Q69)</f>
    </oc>
    <nc r="Q71">
      <f>AVERAGE(Q65:Q70)</f>
    </nc>
  </rcc>
  <rfmt sheetId="3" sqref="P70:Q70">
    <dxf>
      <fill>
        <patternFill patternType="none">
          <bgColor auto="1"/>
        </patternFill>
      </fill>
    </dxf>
  </rfmt>
  <rfmt sheetId="4" sqref="AD23">
    <dxf>
      <fill>
        <patternFill patternType="none">
          <bgColor auto="1"/>
        </patternFill>
      </fill>
    </dxf>
  </rfmt>
  <rfmt sheetId="4" sqref="AD25">
    <dxf>
      <fill>
        <patternFill patternType="none">
          <bgColor auto="1"/>
        </patternFill>
      </fill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A9" start="0" length="0">
    <dxf>
      <font>
        <sz val="14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4" sId="3" odxf="1" dxf="1">
    <nc r="AB9" t="inlineStr">
      <is>
        <t>Abril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5" sId="3" odxf="1" dxf="1">
    <nc r="AC9" t="inlineStr">
      <is>
        <t xml:space="preserve">Mayo 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6" sId="3" odxf="1" dxf="1">
    <nc r="AD9" t="inlineStr">
      <is>
        <t>Junio</t>
      </is>
    </nc>
    <o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367" sId="3" odxf="1" s="1" dxf="1">
    <nc r="AA10" t="inlineStr">
      <is>
        <t>Sede Amazonas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="1" sqref="AB10" start="0" length="0">
    <dxf>
      <font>
        <b/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C10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D10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8" sId="3" odxf="1" s="1" dxf="1">
    <nc r="AA11" t="inlineStr">
      <is>
        <t>Sede Apurimac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B11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C11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D11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69" sId="3" odxf="1" s="1" dxf="1">
    <nc r="AA12" t="inlineStr">
      <is>
        <t>Sede Ayacucho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vertical="bottom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B12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C12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D12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0" sId="3" odxf="1" dxf="1">
    <nc r="AA13" t="inlineStr">
      <is>
        <t>Sede Huanuco</t>
      </is>
    </nc>
    <odxf>
      <font>
        <sz val="11"/>
        <color theme="1"/>
        <name val="Calibri"/>
        <scheme val="minor"/>
      </font>
      <alignment vertical="center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B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1" sId="3" odxf="1" dxf="1">
    <nc r="AA14" t="inlineStr">
      <is>
        <t>Sede Ica</t>
      </is>
    </nc>
    <odxf>
      <font>
        <sz val="11"/>
        <color theme="1"/>
        <name val="Calibri"/>
        <scheme val="minor"/>
      </font>
      <alignment vertical="center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B14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4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4" start="0" length="0">
    <dxf>
      <font>
        <sz val="14"/>
        <color theme="1"/>
        <name val="Arial Narrow"/>
        <scheme val="none"/>
      </font>
      <fill>
        <patternFill patternType="solid">
          <bgColor rgb="FFFF0000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2" sId="3" odxf="1" dxf="1">
    <nc r="AA15" t="inlineStr">
      <is>
        <t>Sede Ucayali</t>
      </is>
    </nc>
    <odxf>
      <font>
        <sz val="11"/>
        <color theme="1"/>
        <name val="Calibri"/>
        <scheme val="minor"/>
      </font>
      <alignment vertical="center" readingOrder="0"/>
      <border outline="0">
        <left/>
        <right/>
        <top/>
        <bottom/>
      </border>
    </odxf>
    <ndxf>
      <font>
        <sz val="14"/>
        <color theme="1"/>
        <name val="Arial Narrow"/>
        <scheme val="none"/>
      </font>
      <alignment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B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373" sId="3">
    <nc r="D26">
      <f>514.6/3</f>
    </nc>
  </rcc>
  <rcc rId="2374" sId="3">
    <nc r="E26">
      <f>405/3</f>
    </nc>
  </rcc>
  <rcc rId="2375" sId="3">
    <nc r="F26">
      <f>E26/C26</f>
    </nc>
  </rcc>
  <rcc rId="2376" sId="3">
    <nc r="F27">
      <f>E27/C27</f>
    </nc>
  </rcc>
  <rcc rId="2377" sId="3">
    <nc r="F28">
      <f>E28/C28</f>
    </nc>
  </rcc>
  <rfmt sheetId="3" sqref="D26:E28">
    <dxf>
      <fill>
        <patternFill patternType="none">
          <bgColor auto="1"/>
        </patternFill>
      </fill>
    </dxf>
  </rfmt>
  <rcc rId="2378" sId="3">
    <nc r="D28">
      <f>565.6/3</f>
    </nc>
  </rcc>
  <rcc rId="2379" sId="3">
    <nc r="E28">
      <f>453/3</f>
    </nc>
  </rcc>
  <rcc rId="2380" sId="3" numFmtId="4">
    <nc r="D27">
      <f>591.4/3</f>
    </nc>
  </rcc>
  <rcc rId="2381" sId="3" numFmtId="4">
    <nc r="E27">
      <v>156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2" sId="3" numFmtId="4">
    <nc r="V28">
      <v>461</v>
    </nc>
  </rcc>
  <rcc rId="2383" sId="3" numFmtId="4">
    <nc r="W28">
      <v>425</v>
    </nc>
  </rcc>
  <rfmt sheetId="3" sqref="V28:W28">
    <dxf>
      <fill>
        <patternFill patternType="none">
          <bgColor auto="1"/>
        </patternFill>
      </fill>
    </dxf>
  </rfmt>
  <rcc rId="2384" sId="3" numFmtId="4">
    <nc r="V56">
      <v>513.5</v>
    </nc>
  </rcc>
  <rcc rId="2385" sId="3" endOfListFormulaUpdate="1">
    <oc r="V57">
      <f>AVERAGE(V51:V55)</f>
    </oc>
    <nc r="V57">
      <f>AVERAGE(V51:V56)</f>
    </nc>
  </rcc>
  <rcc rId="2386" sId="3" numFmtId="4">
    <nc r="W56">
      <v>453</v>
    </nc>
  </rcc>
  <rcc rId="2387" sId="3" endOfListFormulaUpdate="1">
    <oc r="W57">
      <f>AVERAGE(W51:W55)</f>
    </oc>
    <nc r="W57">
      <f>AVERAGE(W51:W56)</f>
    </nc>
  </rcc>
  <rfmt sheetId="3" sqref="V56:W56">
    <dxf>
      <fill>
        <patternFill patternType="none">
          <bgColor auto="1"/>
        </patternFill>
      </fill>
    </dxf>
  </rfmt>
  <rcc rId="2388" sId="3">
    <oc r="AA10" t="inlineStr">
      <is>
        <t>Sede Amazonas</t>
      </is>
    </oc>
    <nc r="AA10" t="inlineStr">
      <is>
        <t>Sede Ica</t>
      </is>
    </nc>
  </rcc>
  <rfmt sheetId="3" sqref="AC10">
    <dxf>
      <fill>
        <patternFill patternType="none">
          <bgColor auto="1"/>
        </patternFill>
      </fill>
    </dxf>
  </rfmt>
  <rcc rId="2389" sId="3">
    <oc r="AA11" t="inlineStr">
      <is>
        <t>Sede Apurimac</t>
      </is>
    </oc>
    <nc r="AA11" t="inlineStr">
      <is>
        <t>Sede Loreto</t>
      </is>
    </nc>
  </rcc>
  <rfmt sheetId="3" sqref="AC11:AD11">
    <dxf>
      <fill>
        <patternFill>
          <bgColor rgb="FFFF0000"/>
        </patternFill>
      </fill>
    </dxf>
  </rfmt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D12:AD14">
    <dxf>
      <fill>
        <patternFill patternType="none">
          <bgColor auto="1"/>
        </patternFill>
      </fill>
    </dxf>
  </rfmt>
  <rcc rId="2390" sId="3">
    <oc r="AA12" t="inlineStr">
      <is>
        <t>Sede Ayacucho</t>
      </is>
    </oc>
    <nc r="AA12" t="inlineStr">
      <is>
        <t>Sede  Piura</t>
      </is>
    </nc>
  </rcc>
  <rcc rId="2391" sId="3">
    <oc r="AA13" t="inlineStr">
      <is>
        <t>Sede Huanuco</t>
      </is>
    </oc>
    <nc r="AA13"/>
  </rcc>
  <rcc rId="2392" sId="3">
    <oc r="AA14" t="inlineStr">
      <is>
        <t>Sede Ica</t>
      </is>
    </oc>
    <nc r="AA14"/>
  </rcc>
  <rcc rId="2393" sId="3">
    <oc r="AA15" t="inlineStr">
      <is>
        <t>Sede Ucayali</t>
      </is>
    </oc>
    <nc r="AA15"/>
  </rcc>
  <rfmt sheetId="3" sqref="AD12">
    <dxf>
      <fill>
        <patternFill patternType="solid">
          <bgColor rgb="FFFF0000"/>
        </patternFill>
      </fill>
    </dxf>
  </rfmt>
  <rfmt sheetId="3" sqref="AC11">
    <dxf>
      <fill>
        <patternFill patternType="none">
          <bgColor auto="1"/>
        </patternFill>
      </fill>
    </dxf>
  </rfmt>
  <rfmt sheetId="3" sqref="AB9:AB15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3" s="1" sqref="AB7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fmt sheetId="3" s="1" sqref="AC7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3" s="1" sqref="AD7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3" s="1" sqref="AE7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3" s="1" sqref="AF7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3" sqref="AC7" start="0" length="0">
    <dxf>
      <border outline="0">
        <left style="medium">
          <color indexed="64"/>
        </left>
      </border>
    </dxf>
  </rfmt>
  <rfmt sheetId="3" sqref="AD7" start="0" length="0">
    <dxf>
      <border outline="0">
        <left style="medium">
          <color indexed="64"/>
        </left>
      </border>
    </dxf>
  </rfmt>
  <ris rId="2394" sheetId="9" name="[TRANSFERENCIA JUNIO 2023.xlsx]Hoja2" sheetPosition="3"/>
  <rfmt sheetId="9" sqref="D9" start="0" length="0">
    <dxf>
      <font>
        <sz val="14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9" start="0" length="0">
    <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9" start="0" length="0">
    <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9" start="0" length="0">
    <dxf>
      <font>
        <sz val="14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10" start="0" length="0">
    <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E10" start="0" length="0">
    <dxf>
      <font>
        <b/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0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0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11" start="0" length="0">
    <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1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1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1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D12" start="0" length="0">
    <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2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2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2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13" start="0" length="0">
    <dxf>
      <font>
        <sz val="14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13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14" start="0" length="0">
    <dxf>
      <font>
        <sz val="14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4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14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14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D15" start="0" length="0">
    <dxf>
      <font>
        <sz val="14"/>
        <color theme="1"/>
        <name val="Arial Narrow"/>
        <scheme val="none"/>
      </font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E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F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qref="G15" start="0" length="0">
    <dxf>
      <font>
        <sz val="14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395" sId="3" ref="AA1:AA1048576" action="deleteCol">
    <rfmt sheetId="3" xfDxf="1" sqref="AA1:AA1048576" start="0" length="0">
      <dxf>
        <alignment horizontal="center" vertical="center" readingOrder="0"/>
      </dxf>
    </rfmt>
    <rfmt sheetId="3" sqref="AA9" start="0" length="0">
      <dxf>
        <font>
          <sz val="14"/>
          <color theme="1"/>
          <name val="Arial Narrow"/>
          <scheme val="none"/>
        </font>
        <alignment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s="1" dxf="1">
      <nc r="AA10" t="inlineStr">
        <is>
          <t>Sede Ica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AA11" t="inlineStr">
        <is>
          <t>Sede Loreto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s="1" dxf="1">
      <nc r="AA12" t="inlineStr">
        <is>
          <t>Sede  Piura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vertical="bottom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AA13" start="0" length="0">
      <dxf>
        <font>
          <sz val="14"/>
          <color theme="1"/>
          <name val="Arial Narrow"/>
          <scheme val="none"/>
        </font>
        <alignment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4" start="0" length="0">
      <dxf>
        <font>
          <sz val="14"/>
          <color theme="1"/>
          <name val="Arial Narrow"/>
          <scheme val="none"/>
        </font>
        <alignment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5" start="0" length="0">
      <dxf>
        <font>
          <sz val="14"/>
          <color theme="1"/>
          <name val="Arial Narrow"/>
          <scheme val="none"/>
        </font>
        <alignment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7" start="0" length="0">
      <dxf>
        <font>
          <sz val="11"/>
          <color theme="1"/>
          <name val="Arial Narrow"/>
          <scheme val="none"/>
        </font>
      </dxf>
    </rfmt>
    <rfmt sheetId="3" s="1" sqref="AA18" start="0" length="0">
      <dxf>
        <font>
          <sz val="11"/>
          <color auto="1"/>
          <name val="Arial Narrow"/>
          <scheme val="none"/>
        </font>
        <fill>
          <patternFill patternType="solid">
            <bgColor theme="0"/>
          </patternFill>
        </fill>
      </dxf>
    </rfmt>
    <rfmt sheetId="3" sqref="AA19" start="0" length="0">
      <dxf>
        <font>
          <sz val="11"/>
          <color theme="1"/>
          <name val="Arial Narrow"/>
          <scheme val="none"/>
        </font>
      </dxf>
    </rfmt>
    <rfmt sheetId="3" sqref="AA20" start="0" length="0">
      <dxf>
        <font>
          <sz val="11"/>
          <color theme="1"/>
          <name val="Arial Narrow"/>
          <scheme val="none"/>
        </font>
      </dxf>
    </rfmt>
    <rfmt sheetId="3" sqref="AA21" start="0" length="0">
      <dxf>
        <font>
          <sz val="11"/>
          <color theme="1"/>
          <name val="Arial Narrow"/>
          <scheme val="none"/>
        </font>
      </dxf>
    </rfmt>
    <rfmt sheetId="3" sqref="AA22" start="0" length="0">
      <dxf>
        <font>
          <sz val="11"/>
          <color theme="1"/>
          <name val="Arial Narrow"/>
          <scheme val="none"/>
        </font>
      </dxf>
    </rfmt>
    <rfmt sheetId="3" sqref="AA23" start="0" length="0">
      <dxf>
        <font>
          <sz val="11"/>
          <color theme="1"/>
          <name val="Arial Narrow"/>
          <scheme val="none"/>
        </font>
      </dxf>
    </rfmt>
    <rfmt sheetId="3" sqref="AA24" start="0" length="0">
      <dxf>
        <font>
          <sz val="11"/>
          <color theme="1"/>
          <name val="Arial Narrow"/>
          <scheme val="none"/>
        </font>
      </dxf>
    </rfmt>
    <rfmt sheetId="3" sqref="AA25" start="0" length="0">
      <dxf>
        <font>
          <sz val="11"/>
          <color theme="1"/>
          <name val="Arial Narrow"/>
          <scheme val="none"/>
        </font>
        <alignment vertical="top" readingOrder="0"/>
      </dxf>
    </rfmt>
    <rfmt sheetId="3" sqref="AA26" start="0" length="0">
      <dxf>
        <font>
          <sz val="11"/>
          <color theme="1"/>
          <name val="Arial Narrow"/>
          <scheme val="none"/>
        </font>
        <border outline="0">
          <bottom style="thin">
            <color indexed="64"/>
          </bottom>
        </border>
      </dxf>
    </rfmt>
    <rfmt sheetId="3" sqref="AA2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</dxf>
    </rfmt>
  </rrc>
  <rrc rId="2396" sId="3" ref="AA1:AA1048576" action="deleteCol">
    <rfmt sheetId="3" xfDxf="1" sqref="AA1:AA1048576" start="0" length="0">
      <dxf/>
    </rfmt>
    <rfmt sheetId="3" s="1" sqref="AA7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3" dxf="1">
      <nc r="AA9" t="inlineStr">
        <is>
          <t>Abril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AA10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1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2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4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7" start="0" length="0">
      <dxf>
        <font>
          <sz val="11"/>
          <color theme="1"/>
          <name val="Arial Narrow"/>
          <scheme val="none"/>
        </font>
      </dxf>
    </rfmt>
    <rfmt sheetId="3" s="1" sqref="AA18" start="0" length="0">
      <dxf>
        <font>
          <b/>
          <sz val="11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A19" start="0" length="0">
      <dxf>
        <font>
          <sz val="11"/>
          <color theme="1"/>
          <name val="Arial Narrow"/>
          <scheme val="none"/>
        </font>
      </dxf>
    </rfmt>
    <rfmt sheetId="3" sqref="AA20" start="0" length="0">
      <dxf>
        <font>
          <sz val="11"/>
          <color theme="1"/>
          <name val="Arial Narrow"/>
          <scheme val="none"/>
        </font>
      </dxf>
    </rfmt>
    <rfmt sheetId="3" sqref="AA21" start="0" length="0">
      <dxf>
        <font>
          <sz val="11"/>
          <color theme="1"/>
          <name val="Arial Narrow"/>
          <scheme val="none"/>
        </font>
      </dxf>
    </rfmt>
    <rfmt sheetId="3" sqref="AA22" start="0" length="0">
      <dxf>
        <font>
          <sz val="11"/>
          <color theme="1"/>
          <name val="Arial Narrow"/>
          <scheme val="none"/>
        </font>
      </dxf>
    </rfmt>
    <rfmt sheetId="3" sqref="AA23" start="0" length="0">
      <dxf>
        <font>
          <sz val="11"/>
          <color theme="1"/>
          <name val="Arial Narrow"/>
          <scheme val="none"/>
        </font>
      </dxf>
    </rfmt>
    <rfmt sheetId="3" sqref="AA24" start="0" length="0">
      <dxf>
        <font>
          <sz val="11"/>
          <color theme="1"/>
          <name val="Arial Narrow"/>
          <scheme val="none"/>
        </font>
      </dxf>
    </rfmt>
    <rfmt sheetId="3" sqref="AA25" start="0" length="0">
      <dxf>
        <font>
          <sz val="11"/>
          <color theme="1"/>
          <name val="Arial Narrow"/>
          <scheme val="none"/>
        </font>
      </dxf>
    </rfmt>
    <rfmt sheetId="3" sqref="AA26" start="0" length="0">
      <dxf>
        <font>
          <sz val="11"/>
          <color theme="1"/>
          <name val="Arial Narrow"/>
          <scheme val="none"/>
        </font>
        <border outline="0">
          <bottom style="thin">
            <color indexed="64"/>
          </bottom>
        </border>
      </dxf>
    </rfmt>
  </rrc>
  <rrc rId="2397" sId="3" ref="AA1:AA1048576" action="deleteCol">
    <rfmt sheetId="3" xfDxf="1" sqref="AA1:AA1048576" start="0" length="0"/>
    <rfmt sheetId="3" s="1" sqref="AA7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3" dxf="1">
      <nc r="AA9" t="inlineStr">
        <is>
          <t xml:space="preserve">Mayo 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AA10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AA11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AA12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4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7" start="0" length="0">
      <dxf>
        <font>
          <sz val="11"/>
          <color theme="1"/>
          <name val="Calibri"/>
          <scheme val="minor"/>
        </font>
      </dxf>
    </rfmt>
    <rfmt sheetId="3" sqref="AA18" start="0" length="0">
      <dxf>
        <font>
          <sz val="11"/>
          <color theme="1"/>
          <name val="Calibri"/>
          <scheme val="minor"/>
        </font>
      </dxf>
    </rfmt>
    <rfmt sheetId="3" sqref="AA19" start="0" length="0">
      <dxf>
        <font>
          <sz val="11"/>
          <color theme="1"/>
          <name val="Calibri"/>
          <scheme val="minor"/>
        </font>
      </dxf>
    </rfmt>
    <rfmt sheetId="3" sqref="AA20" start="0" length="0">
      <dxf>
        <font>
          <sz val="11"/>
          <color theme="1"/>
          <name val="Calibri"/>
          <scheme val="minor"/>
        </font>
      </dxf>
    </rfmt>
    <rfmt sheetId="3" sqref="AA21" start="0" length="0">
      <dxf>
        <font>
          <sz val="11"/>
          <color theme="1"/>
          <name val="Calibri"/>
          <scheme val="minor"/>
        </font>
      </dxf>
    </rfmt>
    <rfmt sheetId="3" sqref="AA22" start="0" length="0">
      <dxf>
        <font>
          <sz val="11"/>
          <color theme="1"/>
          <name val="Calibri"/>
          <scheme val="minor"/>
        </font>
      </dxf>
    </rfmt>
    <rfmt sheetId="3" sqref="AA23" start="0" length="0">
      <dxf>
        <font>
          <sz val="11"/>
          <color theme="1"/>
          <name val="Calibri"/>
          <scheme val="minor"/>
        </font>
      </dxf>
    </rfmt>
    <rfmt sheetId="3" sqref="AA24" start="0" length="0">
      <dxf>
        <font>
          <sz val="11"/>
          <color theme="1"/>
          <name val="Calibri"/>
          <scheme val="minor"/>
        </font>
      </dxf>
    </rfmt>
    <rfmt sheetId="3" sqref="AA25" start="0" length="0">
      <dxf>
        <font>
          <sz val="11"/>
          <color theme="1"/>
          <name val="Calibri"/>
          <scheme val="minor"/>
        </font>
      </dxf>
    </rfmt>
    <rfmt sheetId="3" sqref="AA26" start="0" length="0">
      <dxf>
        <font>
          <sz val="11"/>
          <color theme="1"/>
          <name val="Calibri"/>
          <scheme val="minor"/>
        </font>
      </dxf>
    </rfmt>
    <rfmt sheetId="3" sqref="AA27" start="0" length="0">
      <dxf/>
    </rfmt>
    <rfmt sheetId="3" sqref="AA28" start="0" length="0">
      <dxf/>
    </rfmt>
  </rrc>
  <rrc rId="2398" sId="3" ref="AA1:AA1048576" action="deleteCol">
    <rfmt sheetId="3" xfDxf="1" sqref="AA1:AA1048576" start="0" length="0"/>
    <rfmt sheetId="3" s="1" sqref="AA7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  <border outline="0">
          <left style="medium">
            <color indexed="64"/>
          </left>
          <top style="medium">
            <color indexed="64"/>
          </top>
          <bottom style="medium">
            <color indexed="64"/>
          </bottom>
        </border>
      </dxf>
    </rfmt>
    <rcc rId="0" sId="3" dxf="1">
      <nc r="AA9" t="inlineStr">
        <is>
          <t>Junio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="1" sqref="AA10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AA11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="1" sqref="AA12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4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AA17" start="0" length="0">
      <dxf>
        <font>
          <sz val="11"/>
          <color theme="1"/>
          <name val="Calibri"/>
          <scheme val="minor"/>
        </font>
      </dxf>
    </rfmt>
    <rfmt sheetId="3" sqref="AA18" start="0" length="0">
      <dxf>
        <font>
          <sz val="11"/>
          <color theme="1"/>
          <name val="Calibri"/>
          <scheme val="minor"/>
        </font>
      </dxf>
    </rfmt>
    <rfmt sheetId="3" sqref="AA19" start="0" length="0">
      <dxf>
        <font>
          <sz val="11"/>
          <color theme="1"/>
          <name val="Calibri"/>
          <scheme val="minor"/>
        </font>
      </dxf>
    </rfmt>
    <rfmt sheetId="3" sqref="AA20" start="0" length="0">
      <dxf>
        <font>
          <sz val="11"/>
          <color theme="1"/>
          <name val="Calibri"/>
          <scheme val="minor"/>
        </font>
      </dxf>
    </rfmt>
    <rfmt sheetId="3" sqref="AA21" start="0" length="0">
      <dxf>
        <font>
          <sz val="11"/>
          <color theme="1"/>
          <name val="Calibri"/>
          <scheme val="minor"/>
        </font>
      </dxf>
    </rfmt>
    <rfmt sheetId="3" sqref="AA22" start="0" length="0">
      <dxf>
        <font>
          <sz val="11"/>
          <color theme="1"/>
          <name val="Calibri"/>
          <scheme val="minor"/>
        </font>
      </dxf>
    </rfmt>
    <rfmt sheetId="3" sqref="AA23" start="0" length="0">
      <dxf>
        <font>
          <sz val="11"/>
          <color theme="1"/>
          <name val="Calibri"/>
          <scheme val="minor"/>
        </font>
      </dxf>
    </rfmt>
    <rfmt sheetId="3" sqref="AA24" start="0" length="0">
      <dxf>
        <font>
          <sz val="11"/>
          <color theme="1"/>
          <name val="Calibri"/>
          <scheme val="minor"/>
        </font>
      </dxf>
    </rfmt>
    <rfmt sheetId="3" sqref="AA25" start="0" length="0">
      <dxf>
        <font>
          <sz val="11"/>
          <color theme="1"/>
          <name val="Calibri"/>
          <scheme val="minor"/>
        </font>
      </dxf>
    </rfmt>
    <rfmt sheetId="3" sqref="AA26" start="0" length="0">
      <dxf>
        <font>
          <sz val="11"/>
          <color theme="1"/>
          <name val="Calibri"/>
          <scheme val="minor"/>
        </font>
      </dxf>
    </rfmt>
    <rfmt sheetId="3" sqref="AA27" start="0" length="0">
      <dxf/>
    </rfmt>
    <rfmt sheetId="3" sqref="AA28" start="0" length="0">
      <dxf/>
    </rfmt>
  </rrc>
  <rrc rId="2399" sId="3" ref="AA1:AA1048576" action="deleteCol">
    <rfmt sheetId="3" xfDxf="1" sqref="AA1:AA1048576" start="0" length="0"/>
    <rfmt sheetId="3" s="1" sqref="AA7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  <border outline="0">
          <top style="medium">
            <color indexed="64"/>
          </top>
          <bottom style="medium">
            <color indexed="64"/>
          </bottom>
        </border>
      </dxf>
    </rfmt>
    <rfmt sheetId="3" sqref="AA17" start="0" length="0">
      <dxf>
        <font>
          <sz val="11"/>
          <color theme="1"/>
          <name val="Calibri"/>
          <scheme val="minor"/>
        </font>
      </dxf>
    </rfmt>
    <rfmt sheetId="3" sqref="AA18" start="0" length="0">
      <dxf>
        <font>
          <sz val="11"/>
          <color theme="1"/>
          <name val="Calibri"/>
          <scheme val="minor"/>
        </font>
      </dxf>
    </rfmt>
    <rfmt sheetId="3" sqref="AA19" start="0" length="0">
      <dxf>
        <font>
          <sz val="11"/>
          <color theme="1"/>
          <name val="Calibri"/>
          <scheme val="minor"/>
        </font>
      </dxf>
    </rfmt>
    <rfmt sheetId="3" sqref="AA20" start="0" length="0">
      <dxf>
        <font>
          <sz val="11"/>
          <color theme="1"/>
          <name val="Calibri"/>
          <scheme val="minor"/>
        </font>
      </dxf>
    </rfmt>
    <rfmt sheetId="3" sqref="AA21" start="0" length="0">
      <dxf>
        <font>
          <sz val="11"/>
          <color theme="1"/>
          <name val="Calibri"/>
          <scheme val="minor"/>
        </font>
      </dxf>
    </rfmt>
    <rfmt sheetId="3" sqref="AA22" start="0" length="0">
      <dxf>
        <font>
          <sz val="11"/>
          <color theme="1"/>
          <name val="Calibri"/>
          <scheme val="minor"/>
        </font>
      </dxf>
    </rfmt>
    <rfmt sheetId="3" sqref="AA23" start="0" length="0">
      <dxf>
        <font>
          <sz val="11"/>
          <color theme="1"/>
          <name val="Calibri"/>
          <scheme val="minor"/>
        </font>
      </dxf>
    </rfmt>
    <rfmt sheetId="3" sqref="AA24" start="0" length="0">
      <dxf>
        <font>
          <sz val="11"/>
          <color theme="1"/>
          <name val="Calibri"/>
          <scheme val="minor"/>
        </font>
      </dxf>
    </rfmt>
    <rfmt sheetId="3" sqref="AA25" start="0" length="0">
      <dxf>
        <font>
          <sz val="11"/>
          <color theme="1"/>
          <name val="Calibri"/>
          <scheme val="minor"/>
        </font>
      </dxf>
    </rfmt>
    <rfmt sheetId="3" sqref="AA26" start="0" length="0">
      <dxf>
        <font>
          <sz val="11"/>
          <color theme="1"/>
          <name val="Calibri"/>
          <scheme val="minor"/>
        </font>
      </dxf>
    </rfmt>
  </rrc>
  <rrc rId="2400" sId="3" ref="AA1:AA1048576" action="deleteCol">
    <rfmt sheetId="3" xfDxf="1" sqref="AA1:AA1048576" start="0" length="0"/>
    <rfmt sheetId="3" s="1" sqref="AA7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  <rfmt sheetId="3" sqref="AA17" start="0" length="0">
      <dxf>
        <font>
          <sz val="11"/>
          <color theme="1"/>
          <name val="Calibri"/>
          <scheme val="minor"/>
        </font>
      </dxf>
    </rfmt>
    <rfmt sheetId="3" sqref="AA18" start="0" length="0">
      <dxf>
        <font>
          <sz val="11"/>
          <color theme="1"/>
          <name val="Calibri"/>
          <scheme val="minor"/>
        </font>
      </dxf>
    </rfmt>
    <rfmt sheetId="3" sqref="AA19" start="0" length="0">
      <dxf>
        <font>
          <sz val="11"/>
          <color theme="1"/>
          <name val="Calibri"/>
          <scheme val="minor"/>
        </font>
      </dxf>
    </rfmt>
    <rfmt sheetId="3" sqref="AA20" start="0" length="0">
      <dxf>
        <font>
          <sz val="11"/>
          <color theme="1"/>
          <name val="Calibri"/>
          <scheme val="minor"/>
        </font>
      </dxf>
    </rfmt>
    <rfmt sheetId="3" sqref="AA21" start="0" length="0">
      <dxf>
        <font>
          <sz val="11"/>
          <color theme="1"/>
          <name val="Calibri"/>
          <scheme val="minor"/>
        </font>
      </dxf>
    </rfmt>
    <rfmt sheetId="3" sqref="AA22" start="0" length="0">
      <dxf>
        <font>
          <sz val="11"/>
          <color theme="1"/>
          <name val="Calibri"/>
          <scheme val="minor"/>
        </font>
      </dxf>
    </rfmt>
    <rfmt sheetId="3" sqref="AA23" start="0" length="0">
      <dxf>
        <font>
          <sz val="11"/>
          <color theme="1"/>
          <name val="Calibri"/>
          <scheme val="minor"/>
        </font>
      </dxf>
    </rfmt>
    <rfmt sheetId="3" sqref="AA24" start="0" length="0">
      <dxf>
        <font>
          <sz val="11"/>
          <color theme="1"/>
          <name val="Calibri"/>
          <scheme val="minor"/>
        </font>
      </dxf>
    </rfmt>
    <rfmt sheetId="3" sqref="AA25" start="0" length="0">
      <dxf>
        <font>
          <sz val="11"/>
          <color theme="1"/>
          <name val="Calibri"/>
          <scheme val="minor"/>
        </font>
      </dxf>
    </rfmt>
    <rfmt sheetId="3" sqref="AA26" start="0" length="0">
      <dxf>
        <font>
          <sz val="11"/>
          <color theme="1"/>
          <name val="Calibri"/>
          <scheme val="minor"/>
        </font>
      </dxf>
    </rfmt>
  </rrc>
  <rfmt sheetId="9" s="1" sqref="D8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</rfmt>
  <rfmt sheetId="9" s="1" sqref="E8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9" s="1" sqref="F8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9" s="1" sqref="G8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top style="medium">
          <color indexed="64"/>
        </top>
        <bottom style="medium">
          <color indexed="64"/>
        </bottom>
      </border>
    </dxf>
  </rfmt>
  <rfmt sheetId="9" s="1" sqref="H8" start="0" length="0">
    <dxf>
      <font>
        <b/>
        <sz val="12"/>
        <color auto="1"/>
        <name val="Arial"/>
        <scheme val="none"/>
      </font>
      <fill>
        <patternFill patternType="solid">
          <bgColor theme="9" tint="0.59999389629810485"/>
        </patternFill>
      </fill>
      <alignment horizontal="center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fmt sheetId="9" s="1" sqref="D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top/>
        <bottom/>
      </border>
    </dxf>
  </rfmt>
  <rfmt sheetId="9" s="1" sqref="E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top/>
        <bottom/>
      </border>
    </dxf>
  </rfmt>
  <rfmt sheetId="9" s="1" sqref="F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top/>
        <bottom/>
      </border>
    </dxf>
  </rfmt>
  <rfmt sheetId="9" s="1" sqref="G8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top/>
        <bottom/>
      </border>
    </dxf>
  </rfmt>
  <rfmt sheetId="9" sqref="D9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E9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F9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G9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="1" sqref="D10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="1" sqref="E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="1" sqref="F10" start="0" length="0">
    <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dxf>
  </rfmt>
  <rfmt sheetId="9" s="1" sqref="G10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="1" sqref="D1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qref="E11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="1" sqref="F11" start="0" length="0">
    <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dxf>
  </rfmt>
  <rfmt sheetId="9" s="1" sqref="G11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="1" sqref="D12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qref="E12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="1" sqref="F12" start="0" length="0">
    <dxf>
      <font>
        <b val="0"/>
        <sz val="11"/>
        <color theme="1"/>
        <name val="Calibri"/>
        <scheme val="minor"/>
      </font>
      <alignment horizontal="general" readingOrder="0"/>
      <border outline="0">
        <left/>
        <right/>
        <top/>
        <bottom/>
      </border>
    </dxf>
  </rfmt>
  <rfmt sheetId="9" s="1" sqref="G12" start="0" length="0">
    <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readingOrder="0"/>
      <border outline="0">
        <left/>
        <right/>
        <top/>
        <bottom/>
      </border>
    </dxf>
  </rfmt>
  <rfmt sheetId="9" sqref="D13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E13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F13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G13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D14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E14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F14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G14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D15" start="0" length="0">
    <dxf>
      <font>
        <sz val="11"/>
        <color theme="1"/>
        <name val="Calibri"/>
        <scheme val="minor"/>
      </font>
      <alignment horizontal="general" vertical="bottom" readingOrder="0"/>
      <border outline="0">
        <left/>
        <right/>
        <top/>
        <bottom/>
      </border>
    </dxf>
  </rfmt>
  <rfmt sheetId="9" sqref="E15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F15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  <rfmt sheetId="9" sqref="G15" start="0" length="0">
    <dxf>
      <font>
        <sz val="11"/>
        <color theme="1"/>
        <name val="Calibri"/>
        <scheme val="minor"/>
      </font>
      <border outline="0">
        <left/>
        <right/>
        <top/>
        <bottom/>
      </border>
    </dxf>
  </rfmt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01" sId="4" numFmtId="4">
    <nc r="D12">
      <v>0</v>
    </nc>
  </rcc>
  <rcc rId="2402" sId="4" numFmtId="4">
    <nc r="D13">
      <v>0</v>
    </nc>
  </rcc>
  <rcc rId="2403" sId="4" endOfListFormulaUpdate="1">
    <oc r="D14">
      <f>AVERAGE(D8:D11)</f>
    </oc>
    <nc r="D14">
      <f>AVERAGE(D8:D13)</f>
    </nc>
  </rcc>
  <rfmt sheetId="4" sqref="D12:E13">
    <dxf>
      <fill>
        <patternFill patternType="none">
          <bgColor auto="1"/>
        </patternFill>
      </fill>
    </dxf>
  </rfmt>
  <rfmt sheetId="4" sqref="D12:E13" start="0" length="2147483647">
    <dxf>
      <font>
        <color auto="1"/>
      </font>
    </dxf>
  </rfmt>
  <rcc rId="2404" sId="4" numFmtId="4">
    <nc r="E12">
      <v>0</v>
    </nc>
  </rcc>
  <rcc rId="2405" sId="4" numFmtId="4">
    <nc r="E13">
      <v>0</v>
    </nc>
  </rcc>
  <rfmt sheetId="4" sqref="P13:Q13">
    <dxf>
      <fill>
        <patternFill patternType="none">
          <bgColor auto="1"/>
        </patternFill>
      </fill>
    </dxf>
  </rfmt>
  <rfmt sheetId="4" sqref="AC20:AD20">
    <dxf>
      <fill>
        <patternFill patternType="none">
          <bgColor auto="1"/>
        </patternFill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6" sId="2">
    <nc r="E26">
      <v>18</v>
    </nc>
  </rcc>
  <rcc rId="1657" sId="2" numFmtId="4">
    <nc r="F26">
      <v>145.1</v>
    </nc>
  </rcc>
  <rcc rId="1658" sId="2">
    <nc r="E30">
      <v>18</v>
    </nc>
  </rcc>
  <rcc rId="1659" sId="2" numFmtId="4">
    <nc r="F30">
      <v>145.1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qref="D9" start="0" length="0">
    <dxf>
      <font>
        <sz val="14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06" sId="9" odxf="1" dxf="1">
    <nc r="E9" t="inlineStr">
      <is>
        <t>Abril</t>
      </is>
    </nc>
    <odxf>
      <font/>
      <alignment horizontal="general" vertical="top" readingOrder="0"/>
      <border outline="0">
        <left/>
        <right/>
        <top/>
        <bottom/>
      </border>
    </odxf>
    <ndxf>
      <font>
        <sz val="14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7" sId="9" odxf="1" dxf="1">
    <nc r="F9" t="inlineStr">
      <is>
        <t xml:space="preserve">Mayo </t>
      </is>
    </nc>
    <odxf>
      <font/>
      <alignment horizontal="general" vertical="top" readingOrder="0"/>
      <border outline="0">
        <left/>
        <right/>
        <top/>
        <bottom/>
      </border>
    </odxf>
    <ndxf>
      <font>
        <sz val="14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8" sId="9" odxf="1" dxf="1">
    <nc r="G9" t="inlineStr">
      <is>
        <t>Junio</t>
      </is>
    </nc>
    <odxf>
      <font/>
      <alignment horizontal="general" vertical="top" readingOrder="0"/>
      <border outline="0">
        <left/>
        <right/>
        <top/>
        <bottom/>
      </border>
    </odxf>
    <ndxf>
      <font>
        <sz val="14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409" sId="9" odxf="1" s="1" dxf="1">
    <nc r="D10" t="inlineStr">
      <is>
        <t>Sede Amazonas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="1" sqref="E10" start="0" length="0">
    <dxf>
      <font>
        <b/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0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0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0" sId="9" odxf="1" s="1" dxf="1">
    <nc r="D11" t="inlineStr">
      <is>
        <t>Sede Apurimac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E11" start="0" length="0">
    <dxf>
      <font>
        <sz val="14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1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1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11" sId="9" odxf="1" s="1" dxf="1">
    <nc r="D12" t="inlineStr">
      <is>
        <t>Sede Ayacucho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4"/>
        <color auto="1"/>
        <name val="Arial Narrow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9" sqref="E12" start="0" length="0">
    <dxf>
      <font>
        <sz val="14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F12" start="0" length="0">
    <dxf>
      <font>
        <b/>
        <sz val="14"/>
        <color auto="1"/>
        <name val="Arial Narrow"/>
        <scheme val="none"/>
      </font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9" s="1" sqref="G12" start="0" length="0">
    <dxf>
      <font>
        <b/>
        <sz val="14"/>
        <color auto="1"/>
        <name val="Arial Narrow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rc rId="2412" sId="9" ref="D1:D1048576" action="deleteCol">
    <rfmt sheetId="9" xfDxf="1" sqref="D1:D1048576" start="0" length="0"/>
    <rfmt sheetId="9" sqref="D8" start="0" length="0">
      <dxf>
        <font>
          <sz val="11"/>
          <color theme="1"/>
          <name val="Calibri"/>
          <scheme val="minor"/>
        </font>
      </dxf>
    </rfmt>
    <rfmt sheetId="9" sqref="D9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9" s="1" dxf="1">
      <nc r="D10" t="inlineStr">
        <is>
          <t>Sede Amazonas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11" t="inlineStr">
        <is>
          <t>Sede Apurimac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9" s="1" dxf="1">
      <nc r="D12" t="inlineStr">
        <is>
          <t>Sede Ayacucho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qref="D13" start="0" length="0">
      <dxf>
        <font>
          <sz val="11"/>
          <color theme="1"/>
          <name val="Calibri"/>
          <scheme val="minor"/>
        </font>
      </dxf>
    </rfmt>
    <rfmt sheetId="9" sqref="D14" start="0" length="0">
      <dxf>
        <font>
          <sz val="11"/>
          <color theme="1"/>
          <name val="Calibri"/>
          <scheme val="minor"/>
        </font>
      </dxf>
    </rfmt>
    <rfmt sheetId="9" sqref="D15" start="0" length="0">
      <dxf>
        <font>
          <sz val="11"/>
          <color theme="1"/>
          <name val="Calibri"/>
          <scheme val="minor"/>
        </font>
      </dxf>
    </rfmt>
  </rrc>
  <rrc rId="2413" sId="9" ref="D1:D1048576" action="deleteCol">
    <rfmt sheetId="9" xfDxf="1" sqref="D1:D1048576" start="0" length="0"/>
    <rfmt sheetId="9" sqref="D8" start="0" length="0">
      <dxf>
        <font>
          <sz val="11"/>
          <color theme="1"/>
          <name val="Calibri"/>
          <scheme val="minor"/>
        </font>
      </dxf>
    </rfmt>
    <rcc rId="0" sId="9" dxf="1">
      <nc r="D9" t="inlineStr">
        <is>
          <t>Abril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10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11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12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13" start="0" length="0">
      <dxf>
        <font>
          <sz val="11"/>
          <color theme="1"/>
          <name val="Calibri"/>
          <scheme val="minor"/>
        </font>
      </dxf>
    </rfmt>
    <rfmt sheetId="9" sqref="D14" start="0" length="0">
      <dxf>
        <font>
          <sz val="11"/>
          <color theme="1"/>
          <name val="Calibri"/>
          <scheme val="minor"/>
        </font>
      </dxf>
    </rfmt>
    <rfmt sheetId="9" sqref="D15" start="0" length="0">
      <dxf>
        <font>
          <sz val="11"/>
          <color theme="1"/>
          <name val="Calibri"/>
          <scheme val="minor"/>
        </font>
      </dxf>
    </rfmt>
  </rrc>
  <rrc rId="2414" sId="9" ref="D1:D1048576" action="deleteCol">
    <rfmt sheetId="9" xfDxf="1" sqref="D1:D1048576" start="0" length="0"/>
    <rfmt sheetId="9" sqref="D8" start="0" length="0">
      <dxf>
        <font>
          <sz val="11"/>
          <color theme="1"/>
          <name val="Calibri"/>
          <scheme val="minor"/>
        </font>
      </dxf>
    </rfmt>
    <rcc rId="0" sId="9" dxf="1">
      <nc r="D9" t="inlineStr">
        <is>
          <t xml:space="preserve">Mayo 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10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1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2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13" start="0" length="0">
      <dxf>
        <font>
          <sz val="11"/>
          <color theme="1"/>
          <name val="Calibri"/>
          <scheme val="minor"/>
        </font>
      </dxf>
    </rfmt>
    <rfmt sheetId="9" sqref="D14" start="0" length="0">
      <dxf>
        <font>
          <sz val="11"/>
          <color theme="1"/>
          <name val="Calibri"/>
          <scheme val="minor"/>
        </font>
      </dxf>
    </rfmt>
    <rfmt sheetId="9" sqref="D15" start="0" length="0">
      <dxf>
        <font>
          <sz val="11"/>
          <color theme="1"/>
          <name val="Calibri"/>
          <scheme val="minor"/>
        </font>
      </dxf>
    </rfmt>
  </rrc>
  <rrc rId="2415" sId="9" ref="D1:D1048576" action="deleteCol">
    <rfmt sheetId="9" xfDxf="1" sqref="D1:D1048576" start="0" length="0"/>
    <rfmt sheetId="9" sqref="D8" start="0" length="0">
      <dxf>
        <font>
          <sz val="11"/>
          <color theme="1"/>
          <name val="Calibri"/>
          <scheme val="minor"/>
        </font>
      </dxf>
    </rfmt>
    <rcc rId="0" sId="9" dxf="1">
      <nc r="D9" t="inlineStr">
        <is>
          <t>Junio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9" s="1" sqref="D10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1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="1" sqref="D12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9" sqref="D13" start="0" length="0">
      <dxf>
        <font>
          <sz val="11"/>
          <color theme="1"/>
          <name val="Calibri"/>
          <scheme val="minor"/>
        </font>
      </dxf>
    </rfmt>
    <rfmt sheetId="9" sqref="D14" start="0" length="0">
      <dxf>
        <font>
          <sz val="11"/>
          <color theme="1"/>
          <name val="Calibri"/>
          <scheme val="minor"/>
        </font>
      </dxf>
    </rfmt>
    <rfmt sheetId="9" sqref="D15" start="0" length="0">
      <dxf>
        <font>
          <sz val="11"/>
          <color theme="1"/>
          <name val="Calibri"/>
          <scheme val="minor"/>
        </font>
      </dxf>
    </rfmt>
  </rrc>
  <rrc rId="2416" sId="9" ref="D1:D1048576" action="deleteCol">
    <rfmt sheetId="9" xfDxf="1" sqref="D1:D1048576" start="0" length="0"/>
    <rfmt sheetId="9" sqref="D8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vertical="top" readingOrder="0"/>
        <border outline="0">
          <right style="medium">
            <color indexed="64"/>
          </right>
          <top style="medium">
            <color indexed="64"/>
          </top>
          <bottom style="medium">
            <color indexed="64"/>
          </bottom>
        </border>
      </dxf>
    </rfmt>
  </rrc>
  <rcmt sheetId="4" cell="E12" guid="{2A5A2804-4DC2-400F-9417-BED1415E7BF4}" author="Liz Poma Apaza" newLength="33"/>
  <rcmt sheetId="4" cell="E13" guid="{D4F20298-E92B-4D93-89A4-0DAFBBE76ACB}" author="Liz Poma Apaza" newLength="33"/>
  <rcv guid="{6348123E-E71C-4D46-BA3B-F837DFD80CFE}" action="delete"/>
  <rcv guid="{6348123E-E71C-4D46-BA3B-F837DFD80CFE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:I3">
    <dxf>
      <fill>
        <patternFill patternType="solid">
          <bgColor theme="4" tint="0.39997558519241921"/>
        </patternFill>
      </fill>
    </dxf>
  </rfmt>
  <rfmt sheetId="1" sqref="B3:I3" start="0" length="2147483647">
    <dxf>
      <font>
        <b/>
      </font>
    </dxf>
  </rfmt>
  <rfmt sheetId="1" sqref="B3:I3" start="0" length="2147483647">
    <dxf>
      <font>
        <sz val="12"/>
      </font>
    </dxf>
  </rfmt>
  <rfmt sheetId="1" sqref="B3:I3" start="0" length="2147483647">
    <dxf>
      <font>
        <sz val="14"/>
      </font>
    </dxf>
  </rfmt>
  <rfmt sheetId="1" sqref="A1:XFD1048576" start="0" length="2147483647">
    <dxf>
      <font>
        <name val="Arial Narrow"/>
        <scheme val="none"/>
      </font>
    </dxf>
  </rfmt>
  <rfmt sheetId="1" sqref="A1:XFD1048576" start="0" length="2147483647">
    <dxf>
      <font>
        <sz val="11"/>
      </font>
    </dxf>
  </rfmt>
  <rcc rId="2417" sId="2">
    <nc r="K13">
      <v>204</v>
    </nc>
  </rcc>
  <rcc rId="2418" sId="2">
    <nc r="K14">
      <v>170</v>
    </nc>
  </rcc>
  <rcc rId="2419" sId="2">
    <nc r="M13">
      <f>K13/J13</f>
    </nc>
  </rcc>
  <rcc rId="2420" sId="2">
    <nc r="M14">
      <f>K14/J14</f>
    </nc>
  </rcc>
  <rcc rId="2421" sId="2" odxf="1" dxf="1">
    <nc r="M15">
      <f>K15/J15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</odxf>
    <ndxf>
      <font>
        <sz val="9"/>
        <color auto="1"/>
        <name val="Arial"/>
        <scheme val="none"/>
      </font>
      <numFmt numFmtId="4" formatCode="#,##0.00"/>
      <alignment horizontal="center" vertical="top" readingOrder="0"/>
    </ndxf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22" sId="2">
    <nc r="K15">
      <v>188</v>
    </nc>
  </rcc>
  <rfmt sheetId="2" sqref="A1:XFD1048576" start="0" length="2147483647">
    <dxf>
      <font>
        <name val="Arial Narrow"/>
        <scheme val="none"/>
      </font>
    </dxf>
  </rfmt>
  <rfmt sheetId="2" sqref="K1:K1048576">
    <dxf>
      <alignment horizontal="center" readingOrder="0"/>
    </dxf>
  </rfmt>
  <rfmt sheetId="2" sqref="K1:K1048576">
    <dxf>
      <alignment vertical="center" readingOrder="0"/>
    </dxf>
  </rfmt>
  <rfmt sheetId="2" sqref="K1:K1048576" start="0" length="2147483647">
    <dxf>
      <font>
        <sz val="11"/>
      </font>
    </dxf>
  </rfmt>
  <rcc rId="2423" sId="2">
    <oc r="L31">
      <f>SUM(L25:L30)</f>
    </oc>
    <nc r="L31"/>
  </rcc>
  <rcc rId="2424" sId="2">
    <oc r="L16">
      <f>SUM(L10:L15)</f>
    </oc>
    <nc r="L16"/>
  </rcc>
  <rcc rId="2425" sId="2">
    <nc r="K28">
      <v>176</v>
    </nc>
  </rcc>
  <rcc rId="2426" sId="2">
    <nc r="K29">
      <v>194</v>
    </nc>
  </rcc>
  <rcc rId="2427" sId="2">
    <nc r="K30">
      <v>229</v>
    </nc>
  </rcc>
  <rcc rId="2428" sId="2">
    <nc r="M28">
      <f>K28/J28</f>
    </nc>
  </rcc>
  <rcc rId="2429" sId="2">
    <nc r="M29">
      <f>K29/J29</f>
    </nc>
  </rcc>
  <rcc rId="2430" sId="2">
    <nc r="M30">
      <f>K30/J30</f>
    </nc>
  </rcc>
  <rfmt sheetId="2" sqref="M28:M30">
    <dxf>
      <numFmt numFmtId="164" formatCode="0.00000000"/>
    </dxf>
  </rfmt>
  <rfmt sheetId="2" sqref="M28:M30">
    <dxf>
      <numFmt numFmtId="165" formatCode="0.0000000"/>
    </dxf>
  </rfmt>
  <rfmt sheetId="2" sqref="M28:M30">
    <dxf>
      <numFmt numFmtId="166" formatCode="0.000000"/>
    </dxf>
  </rfmt>
  <rfmt sheetId="2" sqref="M28:M30">
    <dxf>
      <numFmt numFmtId="167" formatCode="0.00000"/>
    </dxf>
  </rfmt>
  <rfmt sheetId="2" sqref="M28:M30">
    <dxf>
      <numFmt numFmtId="168" formatCode="0.0000"/>
    </dxf>
  </rfmt>
  <rfmt sheetId="2" sqref="M28:M30">
    <dxf>
      <numFmt numFmtId="169" formatCode="0.000"/>
    </dxf>
  </rfmt>
  <rfmt sheetId="2" sqref="M28:M30">
    <dxf>
      <numFmt numFmtId="2" formatCode="0.00"/>
    </dxf>
  </rfmt>
  <rfmt sheetId="2" sqref="M28:M30">
    <dxf>
      <alignment horizontal="center" readingOrder="0"/>
    </dxf>
  </rfmt>
  <rfmt sheetId="2" sqref="M28:M30">
    <dxf>
      <alignment vertical="center" readingOrder="0"/>
    </dxf>
  </rfmt>
  <rcv guid="{6348123E-E71C-4D46-BA3B-F837DFD80CFE}" action="delete"/>
  <rcv guid="{6348123E-E71C-4D46-BA3B-F837DFD80CFE}" action="add"/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1" sId="1">
    <oc r="G28" t="inlineStr">
      <is>
        <t>ENTRA CE</t>
      </is>
    </oc>
    <nc r="G28" t="inlineStr">
      <is>
        <t>ENTRA      CE</t>
      </is>
    </nc>
  </rcc>
  <rcc rId="2432" sId="1">
    <oc r="G32" t="inlineStr">
      <is>
        <t>ENTRA CE</t>
      </is>
    </oc>
    <nc r="G32" t="inlineStr">
      <is>
        <t>ENTRA      CE</t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3" sId="1" numFmtId="4">
    <nc r="E23">
      <v>374.5</v>
    </nc>
  </rcc>
  <rcc rId="2434" sId="1">
    <nc r="F23">
      <v>23227</v>
    </nc>
  </rcc>
  <rcc rId="2435" sId="1">
    <nc r="G23">
      <v>22806</v>
    </nc>
  </rcc>
  <rcc rId="2436" sId="1" numFmtId="4">
    <nc r="E26">
      <v>691</v>
    </nc>
  </rcc>
  <rcc rId="2437" sId="1" numFmtId="4">
    <nc r="F26">
      <v>23588</v>
    </nc>
  </rcc>
  <rcc rId="2438" sId="1" numFmtId="4">
    <nc r="G26">
      <v>23227</v>
    </nc>
  </rcc>
  <rcc rId="2439" sId="1" numFmtId="4">
    <nc r="E31">
      <v>270</v>
    </nc>
  </rcc>
  <rcc rId="2440" sId="1">
    <nc r="F31">
      <v>23891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41" sId="1">
    <nc r="G31">
      <v>23588</v>
    </nc>
  </rcc>
  <rcc rId="2442" sId="1" numFmtId="4">
    <nc r="E27">
      <v>691</v>
    </nc>
  </rcc>
  <rcc rId="2443" sId="1" numFmtId="4">
    <nc r="F27">
      <v>23588</v>
    </nc>
  </rcc>
  <rcc rId="2444" sId="1" numFmtId="4">
    <nc r="G27">
      <v>23227</v>
    </nc>
  </rcc>
  <rcc rId="2445" sId="1" numFmtId="4">
    <oc r="E26">
      <v>691</v>
    </oc>
    <nc r="E26"/>
  </rcc>
  <rcc rId="2446" sId="1" numFmtId="4">
    <oc r="F26">
      <v>23588</v>
    </oc>
    <nc r="F26"/>
  </rcc>
  <rcc rId="2447" sId="1" numFmtId="4">
    <oc r="G26">
      <v>23227</v>
    </oc>
    <nc r="G26"/>
  </rcc>
  <rcc rId="2448" sId="2">
    <nc r="E36">
      <v>11</v>
    </nc>
  </rcc>
  <rcc rId="2449" sId="2" numFmtId="4">
    <nc r="F36">
      <v>91.8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50" sId="2" numFmtId="4">
    <nc r="F32">
      <v>76.400000000000006</v>
    </nc>
  </rcc>
  <rcc rId="2451" sId="2">
    <nc r="E32">
      <v>9</v>
    </nc>
  </rcc>
  <rcc rId="2452" sId="2">
    <nc r="E28">
      <v>8</v>
    </nc>
  </rcc>
  <rcc rId="2453" sId="2" numFmtId="4">
    <nc r="F28">
      <v>68.599999999999994</v>
    </nc>
  </rcc>
  <rcc rId="2454" sId="2" numFmtId="4">
    <oc r="G28">
      <v>0</v>
    </oc>
    <nc r="G28">
      <f>E28/D28</f>
    </nc>
  </rcc>
  <rcc rId="2455" sId="2" odxf="1" dxf="1">
    <oc r="G29">
      <f>+E29/D29</f>
    </oc>
    <nc r="G29">
      <f>E29/D29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2456" sId="2" odxf="1" dxf="1">
    <oc r="G30">
      <f>+E30/D30</f>
    </oc>
    <nc r="G30">
      <f>E30/D30</f>
    </nc>
    <odxf>
      <border outline="0">
        <top/>
      </border>
    </odxf>
    <ndxf>
      <border outline="0">
        <top style="thin">
          <color indexed="64"/>
        </top>
      </border>
    </ndxf>
  </rcc>
  <rcc rId="2457" sId="2">
    <oc r="G31">
      <f>+E31/D31</f>
    </oc>
    <nc r="G31">
      <f>E31/D31</f>
    </nc>
  </rcc>
  <rcc rId="2458" sId="2" odxf="1" dxf="1" numFmtId="4">
    <oc r="G32">
      <v>0</v>
    </oc>
    <nc r="G32">
      <f>E32/D32</f>
    </nc>
    <odxf>
      <border outline="0">
        <bottom/>
      </border>
    </odxf>
    <ndxf>
      <border outline="0">
        <bottom style="thin">
          <color indexed="64"/>
        </bottom>
      </border>
    </ndxf>
  </rcc>
  <rfmt sheetId="2" sqref="G33" start="0" length="0">
    <dxf>
      <border outline="0">
        <left style="thin">
          <color indexed="64"/>
        </left>
        <right style="medium">
          <color indexed="64"/>
        </right>
      </border>
    </dxf>
  </rfmt>
  <rcc rId="2459" sId="2" odxf="1" dxf="1">
    <oc r="G34">
      <f>+E34/D34</f>
    </oc>
    <nc r="G34">
      <f>E34/D34</f>
    </nc>
    <odxf>
      <border outline="0">
        <top/>
      </border>
    </odxf>
    <ndxf>
      <border outline="0">
        <top style="thin">
          <color indexed="64"/>
        </top>
      </border>
    </ndxf>
  </rcc>
  <rcc rId="2460" sId="2">
    <oc r="G35">
      <f>+E35/D35</f>
    </oc>
    <nc r="G35">
      <f>E35/D35</f>
    </nc>
  </rcc>
  <rcc rId="2461" sId="2" odxf="1" dxf="1" numFmtId="4">
    <oc r="G36">
      <v>0</v>
    </oc>
    <nc r="G36">
      <f>E36/D36</f>
    </nc>
    <odxf>
      <border outline="0">
        <bottom/>
      </border>
    </odxf>
    <ndxf>
      <border outline="0">
        <bottom style="thin">
          <color indexed="64"/>
        </bottom>
      </border>
    </ndxf>
  </rcc>
  <rcc rId="2462" sId="2">
    <oc r="G23">
      <f>+E23/D23</f>
    </oc>
    <nc r="G23">
      <f>E23/D23</f>
    </nc>
  </rcc>
  <rcc rId="2463" sId="2" numFmtId="4">
    <oc r="G24">
      <v>0</v>
    </oc>
    <nc r="G24">
      <f>E24/D24</f>
    </nc>
  </rcc>
  <rcc rId="2464" sId="2" odxf="1" dxf="1">
    <oc r="G25">
      <f>+E25/D25</f>
    </oc>
    <nc r="G25">
      <f>E25/D25</f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2465" sId="2" odxf="1" dxf="1">
    <oc r="G26">
      <f>E26/D26</f>
    </oc>
    <nc r="G26">
      <f>E26/D26</f>
    </nc>
    <odxf>
      <border outline="0">
        <top style="medium">
          <color indexed="64"/>
        </top>
      </border>
    </odxf>
    <ndxf>
      <border outline="0">
        <top style="thin">
          <color indexed="64"/>
        </top>
      </border>
    </ndxf>
  </rcc>
  <rcc rId="2466" sId="2">
    <oc r="G27">
      <f>E27/D27</f>
    </oc>
    <nc r="G27">
      <f>E27/D27</f>
    </nc>
  </rcc>
  <rcc rId="2467" sId="1" numFmtId="4">
    <nc r="E22">
      <v>71.27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8" sId="1" numFmtId="4">
    <oc r="E22">
      <v>71.27</v>
    </oc>
    <nc r="E22"/>
  </rcc>
  <rcc rId="2469" sId="1" numFmtId="4">
    <nc r="E30">
      <v>350.6</v>
    </nc>
  </rcc>
  <rcc rId="2470" sId="2" numFmtId="4">
    <nc r="F35">
      <v>71.27</v>
    </nc>
  </rcc>
  <rcc rId="2471" sId="1" numFmtId="4">
    <nc r="F30">
      <v>50237</v>
    </nc>
  </rcc>
  <rcc rId="2472" sId="1" numFmtId="4">
    <nc r="G30">
      <v>49710</v>
    </nc>
  </rcc>
  <rcc rId="2473" sId="2">
    <nc r="E35">
      <v>17</v>
    </nc>
  </rcc>
  <rcc rId="2474" sId="2" numFmtId="4">
    <nc r="F31">
      <v>47.67</v>
    </nc>
  </rcc>
  <rcc rId="2475" sId="2">
    <nc r="E31">
      <v>11</v>
    </nc>
  </rcc>
  <rcc rId="2476" sId="1" numFmtId="4">
    <nc r="E26">
      <v>343.87</v>
    </nc>
  </rcc>
  <rcc rId="2477" sId="1" numFmtId="4">
    <nc r="F26">
      <v>49710</v>
    </nc>
  </rcc>
  <rcc rId="2478" sId="1" numFmtId="4">
    <nc r="G26">
      <v>49200</v>
    </nc>
  </rcc>
  <rcc rId="2479" sId="2" numFmtId="4">
    <nc r="F27">
      <v>51.68</v>
    </nc>
  </rcc>
  <rcc rId="2480" sId="2">
    <nc r="E27">
      <v>12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1" sId="1" numFmtId="4">
    <nc r="E22">
      <v>307.12</v>
    </nc>
  </rcc>
  <rcc rId="2482" sId="1" numFmtId="4">
    <nc r="F22">
      <v>49200</v>
    </nc>
  </rcc>
  <rcc rId="2483" sId="1" numFmtId="4">
    <nc r="G22">
      <v>48735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4" sId="3" numFmtId="4">
    <nc r="P42">
      <v>571.70000000000005</v>
    </nc>
  </rcc>
  <rcc rId="2485" sId="3" endOfListFormulaUpdate="1">
    <oc r="P43">
      <f>AVERAGE(P37:P41)</f>
    </oc>
    <nc r="P43">
      <f>AVERAGE(P37:P42)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0" sId="2" numFmtId="4">
    <nc r="F34">
      <v>7.4</v>
    </nc>
  </rcc>
  <rcc rId="1661" sId="2">
    <nc r="E34">
      <v>0</v>
    </nc>
  </rcc>
  <rcv guid="{6348123E-E71C-4D46-BA3B-F837DFD80CFE}" action="delete"/>
  <rcv guid="{6348123E-E71C-4D46-BA3B-F837DFD80CFE}" action="add"/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6" sId="3" numFmtId="4">
    <oc r="P42">
      <v>571.70000000000005</v>
    </oc>
    <nc r="P42"/>
  </rcc>
  <rcc rId="2487" sId="3" numFmtId="4">
    <nc r="P56">
      <v>571.59</v>
    </nc>
  </rcc>
  <rcc rId="2488" sId="3" endOfListFormulaUpdate="1">
    <oc r="P57">
      <f>AVERAGE(P51:P55)</f>
    </oc>
    <nc r="P57">
      <f>AVERAGE(P51:P56)</f>
    </nc>
  </rcc>
  <rcc rId="2489" sId="3" numFmtId="4">
    <nc r="Q56">
      <v>674</v>
    </nc>
  </rcc>
  <rcc rId="2490" sId="3" endOfListFormulaUpdate="1">
    <oc r="Q57">
      <f>AVERAGE(Q51:Q55)</f>
    </oc>
    <nc r="Q57">
      <f>AVERAGE(Q51:Q56)</f>
    </nc>
  </rcc>
  <rfmt sheetId="3" sqref="P56:Q56">
    <dxf>
      <fill>
        <patternFill patternType="none">
          <bgColor auto="1"/>
        </patternFill>
      </fill>
    </dxf>
  </rfmt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91" sId="4" ref="Z1:Z1048576" action="deleteCol">
    <rfmt sheetId="4" xfDxf="1" sqref="Z1:Z1048576" start="0" length="0"/>
    <rfmt sheetId="4" sqref="Z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4" sqref="Z1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2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29" start="0" length="0">
      <dxf>
        <font>
          <b/>
          <sz val="9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center" readingOrder="0"/>
      </dxf>
    </rfmt>
    <rfmt sheetId="4" sqref="Z3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31" start="0" length="0">
      <dxf>
        <font>
          <b/>
          <sz val="12"/>
          <color auto="1"/>
          <name val="Arial"/>
          <scheme val="none"/>
        </font>
        <alignment horizontal="center" readingOrder="0"/>
      </dxf>
    </rfmt>
    <rfmt sheetId="4" sqref="Z3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3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43" start="0" length="0">
      <dxf>
        <font>
          <b/>
          <sz val="9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center" readingOrder="0"/>
      </dxf>
    </rfmt>
    <rfmt sheetId="4" sqref="Z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4" sqref="Z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="1" sqref="Z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4" sqref="Z8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492" sId="4" ref="Z1:Z1048576" action="deleteCol">
    <rfmt sheetId="4" xfDxf="1" sqref="Z1:Z1048576" start="0" length="0"/>
    <rfmt sheetId="4" sqref="Z3" start="0" length="0">
      <dxf>
        <alignment horizontal="center" vertical="top" readingOrder="0"/>
      </dxf>
    </rfmt>
    <rfmt sheetId="4" sqref="Z4" start="0" length="0">
      <dxf>
        <alignment horizontal="center" vertical="top" readingOrder="0"/>
      </dxf>
    </rfmt>
    <rfmt sheetId="4" sqref="Z5" start="0" length="0">
      <dxf>
        <alignment horizontal="center" vertical="top" readingOrder="0"/>
      </dxf>
    </rfmt>
    <rfmt sheetId="4" sqref="Z6" start="0" length="0">
      <dxf>
        <alignment horizontal="center" vertical="top" readingOrder="0"/>
      </dxf>
    </rfmt>
    <rfmt sheetId="4" sqref="Z7" start="0" length="0">
      <dxf>
        <alignment horizontal="center" vertical="top" readingOrder="0"/>
      </dxf>
    </rfmt>
    <rfmt sheetId="4" sqref="Z8" start="0" length="0">
      <dxf>
        <alignment horizontal="center" vertical="top" readingOrder="0"/>
      </dxf>
    </rfmt>
    <rfmt sheetId="4" sqref="Z9" start="0" length="0">
      <dxf>
        <alignment horizontal="center" vertical="top" readingOrder="0"/>
      </dxf>
    </rfmt>
    <rfmt sheetId="4" sqref="Z10" start="0" length="0">
      <dxf>
        <alignment horizontal="center" vertical="top" readingOrder="0"/>
      </dxf>
    </rfmt>
    <rfmt sheetId="4" sqref="Z11" start="0" length="0">
      <dxf>
        <alignment horizontal="center" vertical="top" readingOrder="0"/>
      </dxf>
    </rfmt>
    <rfmt sheetId="4" sqref="Z12" start="0" length="0">
      <dxf>
        <alignment horizontal="center" vertical="top" readingOrder="0"/>
      </dxf>
    </rfmt>
    <rfmt sheetId="4" sqref="Z13" start="0" length="0">
      <dxf>
        <alignment horizontal="center" vertical="top" readingOrder="0"/>
      </dxf>
    </rfmt>
    <rfmt sheetId="4" sqref="Z14" start="0" length="0">
      <dxf>
        <alignment horizontal="center" vertical="top" readingOrder="0"/>
      </dxf>
    </rfmt>
    <rfmt sheetId="4" sqref="Z1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8" start="0" length="0">
      <dxf>
        <alignment horizontal="center" vertical="top" readingOrder="0"/>
      </dxf>
    </rfmt>
    <rfmt sheetId="4" sqref="Z19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s="1" dxf="1">
      <nc r="Z20" t="inlineStr">
        <is>
          <t>Sede Amazonas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Z21" t="inlineStr">
        <is>
          <t>Sede Apurimac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s="1" dxf="1">
      <nc r="Z22" t="inlineStr">
        <is>
          <t>Sede Ayacucho</t>
        </is>
      </nc>
      <ndxf>
        <font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Z23" t="inlineStr">
        <is>
          <t>Sede Huanuco</t>
        </is>
      </nc>
      <n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Z24" t="inlineStr">
        <is>
          <t>Sede Ica</t>
        </is>
      </nc>
      <n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Z25" t="inlineStr">
        <is>
          <t>Sede Ucayali</t>
        </is>
      </nc>
      <n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Z26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7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8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9" start="0" length="0">
      <dxf>
        <font>
          <sz val="14"/>
          <color theme="1"/>
          <name val="Arial Narrow"/>
          <scheme val="none"/>
        </font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30" start="0" length="0">
      <dxf>
        <font>
          <sz val="14"/>
          <color theme="1"/>
          <name val="Arial Narrow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Z31" start="0" length="0">
      <dxf>
        <font>
          <b/>
          <sz val="12"/>
          <color auto="1"/>
          <name val="Arial"/>
          <scheme val="none"/>
        </font>
        <alignment horizontal="center" readingOrder="0"/>
      </dxf>
    </rfmt>
    <rfmt sheetId="4" sqref="Z32" start="0" length="0">
      <dxf>
        <alignment horizontal="center" vertical="top" readingOrder="0"/>
      </dxf>
    </rfmt>
    <rfmt sheetId="4" sqref="Z33" start="0" length="0">
      <dxf>
        <alignment horizontal="center" vertical="top" readingOrder="0"/>
      </dxf>
    </rfmt>
    <rfmt sheetId="4" sqref="Z34" start="0" length="0">
      <dxf>
        <alignment horizontal="center" vertical="top" readingOrder="0"/>
      </dxf>
    </rfmt>
    <rfmt sheetId="4" sqref="Z35" start="0" length="0">
      <dxf>
        <alignment horizontal="center" vertical="top" readingOrder="0"/>
      </dxf>
    </rfmt>
    <rfmt sheetId="4" sqref="Z36" start="0" length="0">
      <dxf>
        <alignment horizontal="center" vertical="top" readingOrder="0"/>
      </dxf>
    </rfmt>
    <rfmt sheetId="4" sqref="Z37" start="0" length="0">
      <dxf>
        <alignment horizontal="center" vertical="top" readingOrder="0"/>
      </dxf>
    </rfmt>
    <rfmt sheetId="4" sqref="Z38" start="0" length="0">
      <dxf>
        <alignment horizontal="center" vertical="top" readingOrder="0"/>
      </dxf>
    </rfmt>
    <rfmt sheetId="4" sqref="Z39" start="0" length="0">
      <dxf>
        <alignment horizontal="center" vertical="top" readingOrder="0"/>
      </dxf>
    </rfmt>
    <rfmt sheetId="4" sqref="Z40" start="0" length="0">
      <dxf>
        <alignment horizontal="center" vertical="top" readingOrder="0"/>
      </dxf>
    </rfmt>
    <rfmt sheetId="4" sqref="Z41" start="0" length="0">
      <dxf>
        <alignment horizontal="center" vertical="top" readingOrder="0"/>
      </dxf>
    </rfmt>
    <rfmt sheetId="4" sqref="Z42" start="0" length="0">
      <dxf>
        <alignment horizontal="center" vertical="top" readingOrder="0"/>
      </dxf>
    </rfmt>
    <rfmt sheetId="4" sqref="Z43" start="0" length="0">
      <dxf>
        <alignment horizontal="center" vertical="top" readingOrder="0"/>
      </dxf>
    </rfmt>
    <rfmt sheetId="4" sqref="Z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6" start="0" length="0">
      <dxf>
        <alignment horizontal="center" vertical="top" readingOrder="0"/>
      </dxf>
    </rfmt>
    <rfmt sheetId="4" sqref="Z47" start="0" length="0">
      <dxf>
        <alignment horizontal="center" vertical="top" readingOrder="0"/>
      </dxf>
    </rfmt>
    <rfmt sheetId="4" sqref="Z48" start="0" length="0">
      <dxf>
        <alignment horizontal="center" vertical="top" readingOrder="0"/>
      </dxf>
    </rfmt>
    <rfmt sheetId="4" sqref="Z49" start="0" length="0">
      <dxf>
        <alignment horizontal="center" vertical="top" readingOrder="0"/>
      </dxf>
    </rfmt>
    <rfmt sheetId="4" sqref="Z50" start="0" length="0">
      <dxf>
        <alignment horizontal="center" vertical="top" readingOrder="0"/>
      </dxf>
    </rfmt>
    <rfmt sheetId="4" sqref="Z51" start="0" length="0">
      <dxf>
        <alignment horizontal="center" vertical="top" readingOrder="0"/>
      </dxf>
    </rfmt>
    <rfmt sheetId="4" sqref="Z52" start="0" length="0">
      <dxf>
        <alignment horizontal="center" vertical="top" readingOrder="0"/>
      </dxf>
    </rfmt>
    <rfmt sheetId="4" sqref="Z53" start="0" length="0">
      <dxf>
        <alignment horizontal="center" vertical="top" readingOrder="0"/>
      </dxf>
    </rfmt>
    <rfmt sheetId="4" sqref="Z54" start="0" length="0">
      <dxf>
        <alignment horizontal="center" vertical="top" readingOrder="0"/>
      </dxf>
    </rfmt>
    <rfmt sheetId="4" sqref="Z55" start="0" length="0">
      <dxf>
        <alignment horizontal="center" vertical="top" readingOrder="0"/>
      </dxf>
    </rfmt>
    <rfmt sheetId="4" sqref="Z56" start="0" length="0">
      <dxf>
        <alignment horizontal="center" vertical="top" readingOrder="0"/>
      </dxf>
    </rfmt>
    <rfmt sheetId="4" sqref="Z57" start="0" length="0">
      <dxf>
        <alignment horizontal="center" vertical="top" readingOrder="0"/>
      </dxf>
    </rfmt>
    <rfmt sheetId="4" sqref="Z5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0" start="0" length="0">
      <dxf>
        <alignment horizontal="center" vertical="top" readingOrder="0"/>
      </dxf>
    </rfmt>
    <rfmt sheetId="4" sqref="Z61" start="0" length="0">
      <dxf>
        <alignment horizontal="center" vertical="top" readingOrder="0"/>
      </dxf>
    </rfmt>
    <rfmt sheetId="4" sqref="Z62" start="0" length="0">
      <dxf>
        <alignment horizontal="center" vertical="top" readingOrder="0"/>
      </dxf>
    </rfmt>
    <rfmt sheetId="4" sqref="Z63" start="0" length="0">
      <dxf>
        <alignment horizontal="center" vertical="top" readingOrder="0"/>
      </dxf>
    </rfmt>
    <rfmt sheetId="4" sqref="Z64" start="0" length="0">
      <dxf>
        <alignment horizontal="center" vertical="top" readingOrder="0"/>
      </dxf>
    </rfmt>
    <rfmt sheetId="4" sqref="Z65" start="0" length="0">
      <dxf>
        <alignment horizontal="center" vertical="top" readingOrder="0"/>
      </dxf>
    </rfmt>
    <rfmt sheetId="4" sqref="Z66" start="0" length="0">
      <dxf>
        <alignment horizontal="center" vertical="top" readingOrder="0"/>
      </dxf>
    </rfmt>
    <rfmt sheetId="4" sqref="Z67" start="0" length="0">
      <dxf>
        <alignment horizontal="center" vertical="top" readingOrder="0"/>
      </dxf>
    </rfmt>
    <rfmt sheetId="4" sqref="Z68" start="0" length="0">
      <dxf>
        <alignment horizontal="center" vertical="top" readingOrder="0"/>
      </dxf>
    </rfmt>
    <rfmt sheetId="4" sqref="Z69" start="0" length="0">
      <dxf>
        <alignment horizontal="center" vertical="top" readingOrder="0"/>
      </dxf>
    </rfmt>
    <rfmt sheetId="4" sqref="Z70" start="0" length="0">
      <dxf>
        <alignment horizontal="center" vertical="top" readingOrder="0"/>
      </dxf>
    </rfmt>
    <rfmt sheetId="4" sqref="Z71" start="0" length="0">
      <dxf>
        <alignment horizontal="center" vertical="top" readingOrder="0"/>
      </dxf>
    </rfmt>
    <rfmt sheetId="4" sqref="Z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7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493" sId="4" ref="Z1:Z1048576" action="deleteCol">
    <rfmt sheetId="4" xfDxf="1" sqref="Z1:Z1048576" start="0" length="0"/>
    <rcc rId="0" sId="4" s="1" dxf="1">
      <nc r="Z3" t="inlineStr">
        <is>
          <t>Sede Amazonas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4" t="inlineStr">
        <is>
          <t>Sede Apurimac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5" t="inlineStr">
        <is>
          <t>Sede Ayacucho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6" t="inlineStr">
        <is>
          <t>Sede Cajamarca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top style="thin">
            <color indexed="64"/>
          </top>
        </border>
      </ndxf>
    </rcc>
    <rcc rId="0" sId="4" s="1" dxf="1">
      <nc r="Z7" t="inlineStr">
        <is>
          <t>Sede Huanuco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8" t="inlineStr">
        <is>
          <t>Sede Ica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dxf="1">
      <nc r="Z9" t="inlineStr">
        <is>
          <t>Sede Ucayali</t>
        </is>
      </nc>
      <ndxf>
        <font>
          <b/>
          <sz val="22"/>
          <color auto="1"/>
          <name val="Arial"/>
          <scheme val="none"/>
        </font>
        <alignment horizontal="center" vertical="top" readingOrder="0"/>
      </ndxf>
    </rcc>
    <rcc rId="0" sId="4" s="1" dxf="1">
      <nc r="Z10" t="inlineStr">
        <is>
          <t>Sede Puno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11" t="inlineStr">
        <is>
          <t>Sede Lambayeque</t>
        </is>
      </nc>
      <ndxf>
        <font>
          <b/>
          <sz val="22"/>
          <color auto="1"/>
          <name val="Arial"/>
          <scheme val="none"/>
        </font>
        <alignment horizontal="center" readingOrder="0"/>
      </ndxf>
    </rcc>
    <rcc rId="0" sId="4" s="1" dxf="1">
      <nc r="Z12" t="inlineStr">
        <is>
          <t>Sede San Martin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cc rId="0" sId="4" s="1" dxf="1">
      <nc r="Z13" t="inlineStr">
        <is>
          <t>Sede Tumbes</t>
        </is>
      </nc>
      <ndxf>
        <font>
          <b/>
          <sz val="22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ndxf>
    </rcc>
    <rfmt sheetId="4" sqref="Z14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5" start="0" length="0">
      <dxf>
        <font>
          <sz val="22"/>
          <color theme="1"/>
          <name val="Calibri"/>
          <scheme val="minor"/>
        </font>
      </dxf>
    </rfmt>
    <rcc rId="0" sId="4" dxf="1">
      <nc r="Z19" t="inlineStr">
        <is>
          <t>Abril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Z20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1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2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4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6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7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8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9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30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4" sId="4" ref="Z1:Z1048576" action="deleteCol">
    <rfmt sheetId="4" xfDxf="1" sqref="Z1:Z1048576" start="0" length="0"/>
    <rfmt sheetId="4" sqref="Z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thin">
            <color indexed="64"/>
          </top>
        </border>
      </dxf>
    </rfmt>
    <rfmt sheetId="4" sqref="Z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9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0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1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2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4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cc rId="0" sId="4" dxf="1">
      <nc r="Z19" t="inlineStr">
        <is>
          <t xml:space="preserve">Mayo 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Z20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Z21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Z22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4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6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7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8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9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30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5" sId="4" ref="Z1:Z1048576" action="deleteCol">
    <rfmt sheetId="4" xfDxf="1" sqref="Z1:Z1048576" start="0" length="0"/>
    <rfmt sheetId="4" sqref="Z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thin">
            <color indexed="64"/>
          </top>
        </border>
      </dxf>
    </rfmt>
    <rfmt sheetId="4" sqref="Z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9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0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1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2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4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cc rId="0" sId="4" dxf="1">
      <nc r="Z19" t="inlineStr">
        <is>
          <t>Junio</t>
        </is>
      </nc>
      <ndxf>
        <font>
          <sz val="14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="1" sqref="Z20" start="0" length="0">
      <dxf>
        <font>
          <b/>
          <sz val="14"/>
          <color auto="1"/>
          <name val="Arial Narrow"/>
          <scheme val="none"/>
        </font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Z21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="1" sqref="Z22" start="0" length="0">
      <dxf>
        <font>
          <b/>
          <sz val="14"/>
          <color auto="1"/>
          <name val="Arial Narrow"/>
          <scheme val="none"/>
        </font>
        <fill>
          <patternFill patternType="solid">
            <bgColor rgb="FFFF00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3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4" start="0" length="0">
      <dxf>
        <font>
          <sz val="14"/>
          <color theme="1"/>
          <name val="Arial Narrow"/>
          <scheme val="none"/>
        </font>
        <fill>
          <patternFill patternType="solid">
            <bgColor rgb="FFFF000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5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6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7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8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29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Z30" start="0" length="0">
      <dxf>
        <font>
          <sz val="14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2496" sId="4" ref="Z1:Z1048576" action="deleteCol">
    <rfmt sheetId="4" xfDxf="1" sqref="Z1:Z1048576" start="0" length="0"/>
    <rfmt sheetId="4" sqref="Z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thin">
            <color indexed="64"/>
          </top>
        </border>
      </dxf>
    </rfmt>
    <rfmt sheetId="4" sqref="Z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9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0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1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2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4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="1" sqref="Z20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</rrc>
  <rrc rId="2497" sId="4" ref="Z1:Z1048576" action="deleteCol">
    <rfmt sheetId="4" xfDxf="1" sqref="Z1:Z1048576" start="0" length="0"/>
    <rfmt sheetId="4" sqref="Z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6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thin">
            <color indexed="64"/>
          </top>
        </border>
      </dxf>
    </rfmt>
    <rfmt sheetId="4" sqref="Z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9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0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1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4" sqref="Z12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4" sqref="Z14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</rrc>
  <rrc rId="2498" sId="4" ref="Z1:Z1048576" action="deleteCol">
    <rfmt sheetId="4" xfDxf="1" sqref="Z1:Z1048576" start="0" length="0"/>
  </rrc>
  <rrc rId="2499" sId="4" ref="Z1:Z1048576" action="deleteCol">
    <rfmt sheetId="4" xfDxf="1" sqref="Z1:Z1048576" start="0" length="0"/>
  </rrc>
  <rrc rId="2500" sId="4" ref="Z1:Z1048576" action="deleteCol">
    <rfmt sheetId="4" xfDxf="1" sqref="Z1:Z1048576" start="0" length="0"/>
  </rrc>
  <rrc rId="2501" sId="4" ref="Z1:Z1048576" action="deleteCol">
    <rfmt sheetId="4" xfDxf="1" sqref="Z1:Z1048576" start="0" length="0"/>
  </rrc>
  <rrc rId="2502" sId="4" ref="Z1:Z1048576" action="deleteCol">
    <rfmt sheetId="4" xfDxf="1" sqref="Z1:Z1048576" start="0" length="0"/>
  </rr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3" sId="3" numFmtId="4">
    <nc r="J70">
      <v>580</v>
    </nc>
  </rcc>
  <rcc rId="2504" sId="3" endOfListFormulaUpdate="1">
    <oc r="J71">
      <f>AVERAGE(J65:J69)</f>
    </oc>
    <nc r="J71">
      <f>AVERAGE(J65:J70)</f>
    </nc>
  </rcc>
  <rcc rId="2505" sId="3" numFmtId="4">
    <nc r="K70">
      <v>542</v>
    </nc>
  </rcc>
  <rcc rId="2506" sId="3" endOfListFormulaUpdate="1">
    <oc r="K71">
      <f>AVERAGE(K65:K69)</f>
    </oc>
    <nc r="K71">
      <f>AVERAGE(K65:K70)</f>
    </nc>
  </rcc>
  <rfmt sheetId="3" sqref="J70:K70">
    <dxf>
      <fill>
        <patternFill patternType="none">
          <bgColor auto="1"/>
        </patternFill>
      </fill>
    </dxf>
  </rfmt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7" sId="3" numFmtId="4">
    <nc r="P42">
      <v>277.39999999999998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08" sId="3" numFmtId="4">
    <nc r="Q42">
      <v>287</v>
    </nc>
  </rcc>
  <rcc rId="2509" sId="3" endOfListFormulaUpdate="1">
    <oc r="Q43">
      <f>AVERAGE(Q37:Q41)</f>
    </oc>
    <nc r="Q43">
      <f>AVERAGE(Q37:Q42)</f>
    </nc>
  </rcc>
  <rfmt sheetId="3" sqref="P42:Q42">
    <dxf>
      <fill>
        <patternFill patternType="none">
          <bgColor auto="1"/>
        </patternFill>
      </fill>
    </dxf>
  </rfmt>
  <rcc rId="2510" sId="4" numFmtId="4">
    <nc r="P42">
      <v>24</v>
    </nc>
  </rcc>
  <rcc rId="2511" sId="4" endOfListFormulaUpdate="1">
    <oc r="P43">
      <f>AVERAGE(P37:P41)</f>
    </oc>
    <nc r="P43">
      <f>AVERAGE(P37:P42)</f>
    </nc>
  </rcc>
  <rcc rId="2512" sId="4" numFmtId="4">
    <nc r="Q42">
      <v>113.7</v>
    </nc>
  </rcc>
  <rcc rId="2513" sId="4" endOfListFormulaUpdate="1">
    <oc r="Q43">
      <f>AVERAGE(Q37:Q41)</f>
    </oc>
    <nc r="Q43">
      <f>AVERAGE(Q37:Q42)</f>
    </nc>
  </rcc>
  <rfmt sheetId="4" sqref="P42:Q42">
    <dxf>
      <fill>
        <patternFill patternType="none">
          <bgColor auto="1"/>
        </patternFill>
      </fill>
    </dxf>
  </rfmt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4" sId="4" numFmtId="4">
    <nc r="E28">
      <v>171.9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5" sId="4" numFmtId="4">
    <nc r="D28">
      <v>27</v>
    </nc>
  </rcc>
  <rfmt sheetId="4" sqref="D28:E28">
    <dxf>
      <fill>
        <patternFill patternType="none">
          <bgColor auto="1"/>
        </patternFill>
      </fill>
    </dxf>
  </rfmt>
  <rcc rId="2516" sId="4" numFmtId="4">
    <oc r="D27">
      <v>35</v>
    </oc>
    <nc r="D27">
      <v>29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B30823C-C1EC-474B-8F74-B7A0B986AB34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517" sId="3" ref="A1:A1048576" action="deleteCol">
    <rfmt sheetId="3" xfDxf="1" sqref="A1:A1048576" start="0" length="0"/>
  </rrc>
  <rrc rId="2518" sId="3" ref="A1:XFD1" action="deleteRow">
    <rfmt sheetId="3" xfDxf="1" sqref="A1:XFD1" start="0" length="0"/>
  </rrc>
  <rrc rId="2519" sId="3" ref="A1:XFD1" action="deleteRow">
    <rfmt sheetId="3" xfDxf="1" sqref="A1:XFD1" start="0" length="0"/>
    <rfmt sheetId="3" sqref="A1" start="0" length="0">
      <dxf>
        <alignment horizontal="center" vertical="top" readingOrder="0"/>
      </dxf>
    </rfmt>
    <rfmt sheetId="3" sqref="B1" start="0" length="0">
      <dxf>
        <alignment horizontal="center" vertical="top" readingOrder="0"/>
      </dxf>
    </rfmt>
    <rfmt sheetId="3" sqref="C1" start="0" length="0">
      <dxf>
        <alignment horizontal="center" vertical="top" readingOrder="0"/>
      </dxf>
    </rfmt>
    <rfmt sheetId="3" sqref="D1" start="0" length="0">
      <dxf>
        <alignment horizontal="center" vertical="top" readingOrder="0"/>
      </dxf>
    </rfmt>
    <rfmt sheetId="3" sqref="E1" start="0" length="0">
      <dxf>
        <alignment horizontal="center" vertical="top" readingOrder="0"/>
      </dxf>
    </rfmt>
    <rfmt sheetId="3" sqref="F1" start="0" length="0">
      <dxf>
        <alignment horizontal="center" vertical="top" readingOrder="0"/>
      </dxf>
    </rfmt>
    <rfmt sheetId="3" sqref="G1" start="0" length="0">
      <dxf>
        <alignment horizontal="center" vertical="top" readingOrder="0"/>
      </dxf>
    </rfmt>
    <rfmt sheetId="3" sqref="H1" start="0" length="0">
      <dxf>
        <alignment horizontal="center" vertical="top" readingOrder="0"/>
      </dxf>
    </rfmt>
    <rfmt sheetId="3" sqref="I1" start="0" length="0">
      <dxf>
        <alignment horizontal="center" vertical="top" readingOrder="0"/>
      </dxf>
    </rfmt>
    <rfmt sheetId="3" sqref="J1" start="0" length="0">
      <dxf>
        <alignment horizontal="center" vertical="top" readingOrder="0"/>
      </dxf>
    </rfmt>
    <rfmt sheetId="3" sqref="K1" start="0" length="0">
      <dxf>
        <alignment horizontal="center" vertical="top" readingOrder="0"/>
      </dxf>
    </rfmt>
    <rfmt sheetId="3" sqref="L1" start="0" length="0">
      <dxf>
        <alignment horizontal="center" vertical="top" readingOrder="0"/>
      </dxf>
    </rfmt>
    <rfmt sheetId="3" sqref="M1" start="0" length="0">
      <dxf>
        <alignment horizontal="center" vertical="top" readingOrder="0"/>
      </dxf>
    </rfmt>
    <rfmt sheetId="3" sqref="N1" start="0" length="0">
      <dxf>
        <alignment horizontal="center" vertical="top" readingOrder="0"/>
      </dxf>
    </rfmt>
    <rfmt sheetId="3" sqref="O1" start="0" length="0">
      <dxf>
        <alignment horizontal="center" vertical="top" readingOrder="0"/>
      </dxf>
    </rfmt>
    <rfmt sheetId="3" sqref="P1" start="0" length="0">
      <dxf>
        <alignment horizontal="center" vertical="top" readingOrder="0"/>
      </dxf>
    </rfmt>
    <rfmt sheetId="3" sqref="Q1" start="0" length="0">
      <dxf>
        <alignment horizontal="center" vertical="top" readingOrder="0"/>
      </dxf>
    </rfmt>
    <rfmt sheetId="3" sqref="R1" start="0" length="0">
      <dxf>
        <alignment horizontal="center" vertical="top" readingOrder="0"/>
      </dxf>
    </rfmt>
    <rfmt sheetId="3" sqref="S1" start="0" length="0">
      <dxf>
        <alignment horizontal="center" vertical="top" readingOrder="0"/>
      </dxf>
    </rfmt>
    <rfmt sheetId="3" sqref="T1" start="0" length="0">
      <dxf>
        <alignment horizontal="center" vertical="top" readingOrder="0"/>
      </dxf>
    </rfmt>
    <rfmt sheetId="3" sqref="U1" start="0" length="0">
      <dxf>
        <alignment horizontal="center" vertical="top" readingOrder="0"/>
      </dxf>
    </rfmt>
    <rfmt sheetId="3" sqref="V1" start="0" length="0">
      <dxf>
        <alignment horizontal="center" vertical="top" readingOrder="0"/>
      </dxf>
    </rfmt>
    <rfmt sheetId="3" sqref="W1" start="0" length="0">
      <dxf>
        <alignment horizontal="center" vertical="top" readingOrder="0"/>
      </dxf>
    </rfmt>
  </rrc>
  <rrc rId="2520" sId="3" ref="A1:XFD1" action="insertRow"/>
  <rrc rId="2521" sId="3" ref="A1:XFD1" action="insertRow"/>
  <rrc rId="2522" sId="3" ref="A1:XFD1" action="insertRow"/>
  <rrc rId="2523" sId="3" ref="A60:XFD60" action="insertRow"/>
  <rrc rId="2524" sId="3" ref="A60:XFD60" action="insertRow"/>
  <rrc rId="2525" sId="4" ref="A1:A1048576" action="deleteCol">
    <rfmt sheetId="4" xfDxf="1" sqref="A1:A1048576" start="0" length="0"/>
  </rrc>
  <rrc rId="2526" sId="4" ref="A73:XFD73" action="insertRow"/>
  <rrc rId="2527" sId="4" ref="A73:XFD73" action="insertRow"/>
  <rrc rId="2528" sId="4" ref="A73:XFD73" action="insertRow"/>
  <rrc rId="2529" sId="4" ref="A73:XFD73" action="insertRow"/>
  <rrc rId="2530" sId="4" ref="A1:XFD1" action="insertRow"/>
  <ris rId="2531" sheetId="11" name="[TRANSFERENCIA JUNIO 2023 - AGUA ENERGIA ELECTRICA.xlsx]Hoja4" sheetPosition="1"/>
  <rcv guid="{5FCED71E-E490-4843-8073-DB308FFC60E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2" sId="1" numFmtId="4">
    <nc r="E21">
      <v>942</v>
    </nc>
  </rcc>
  <rcc rId="1663" sId="1">
    <nc r="F21">
      <v>95644</v>
    </nc>
  </rcc>
  <rcc rId="1664" sId="1" numFmtId="4">
    <nc r="G21">
      <v>94597</v>
    </nc>
  </rcc>
  <rcc rId="1665" sId="1" numFmtId="4">
    <nc r="E25">
      <v>676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6" sId="1">
    <nc r="F25">
      <v>96412</v>
    </nc>
  </rcc>
  <rcc rId="1667" sId="1">
    <nc r="G25">
      <v>95644</v>
    </nc>
  </rcc>
  <rcc rId="1668" sId="1">
    <nc r="E29">
      <v>578</v>
    </nc>
  </rcc>
  <rcc rId="1669" sId="1" numFmtId="4">
    <nc r="F29">
      <v>97074</v>
    </nc>
  </rcc>
  <rcc rId="1670" sId="1" numFmtId="4">
    <nc r="G29">
      <v>96412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E29" start="0" length="0">
    <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1" sId="3">
    <nc r="C11">
      <v>2</v>
    </nc>
  </rcc>
  <rcc rId="1672" sId="3">
    <nc r="C12">
      <v>2</v>
    </nc>
  </rcc>
  <rcc rId="1673" sId="3">
    <nc r="C13">
      <v>2</v>
    </nc>
  </rcc>
  <rcc rId="1674" sId="3" numFmtId="4">
    <nc r="D11">
      <v>299.5</v>
    </nc>
  </rcc>
  <rcc rId="1675" sId="3" numFmtId="4">
    <nc r="E11">
      <v>303</v>
    </nc>
  </rcc>
  <rcc rId="1676" sId="3">
    <nc r="F11">
      <f>E11/C11</f>
    </nc>
  </rcc>
  <rcc rId="1677" sId="3">
    <nc r="F12">
      <f>E12/C12</f>
    </nc>
  </rcc>
  <rcc rId="1678" sId="3">
    <nc r="F13">
      <f>E13/C13</f>
    </nc>
  </rcc>
  <rcc rId="1679" sId="3" numFmtId="4">
    <nc r="D12">
      <v>343</v>
    </nc>
  </rcc>
  <rcc rId="1680" sId="3" endOfListFormulaUpdate="1">
    <oc r="D14">
      <f>AVERAGE(D8:D10)</f>
    </oc>
    <nc r="D14">
      <f>AVERAGE(D8:D12)</f>
    </nc>
  </rcc>
  <rcc rId="1681" sId="3" numFmtId="4">
    <nc r="E12">
      <v>348</v>
    </nc>
  </rcc>
  <rcc rId="1682" sId="3" endOfListFormulaUpdate="1">
    <oc r="E14">
      <f>AVERAGE(E8:E10)</f>
    </oc>
    <nc r="E14">
      <f>AVERAGE(E8:E12)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3" sId="3" numFmtId="4">
    <nc r="D13">
      <v>263.5</v>
    </nc>
  </rcc>
  <rcc rId="1684" sId="3" endOfListFormulaUpdate="1">
    <oc r="D14">
      <f>AVERAGE(D8:D12)</f>
    </oc>
    <nc r="D14">
      <f>AVERAGE(D8:D13)</f>
    </nc>
  </rcc>
  <rcc rId="1685" sId="3" numFmtId="4">
    <nc r="E13">
      <v>273</v>
    </nc>
  </rcc>
  <rcc rId="1686" sId="3" endOfListFormulaUpdate="1">
    <oc r="E14">
      <f>AVERAGE(E8:E12)</f>
    </oc>
    <nc r="E14">
      <f>AVERAGE(E8:E13)</f>
    </nc>
  </rcc>
  <rcc rId="1687" sId="4" numFmtId="4">
    <nc r="E11">
      <v>32.5</v>
    </nc>
  </rcc>
  <rcc rId="1688" sId="4" endOfListFormulaUpdate="1">
    <oc r="E14">
      <f>AVERAGE(E8:E10)</f>
    </oc>
    <nc r="E14">
      <f>AVERAGE(E8:E11)</f>
    </nc>
  </rcc>
  <rcc rId="1689" sId="4" numFmtId="4">
    <nc r="D11">
      <v>8</v>
    </nc>
  </rcc>
  <rcc rId="1690" sId="4" endOfListFormulaUpdate="1">
    <oc r="D14">
      <f>AVERAGE(D8:D10)</f>
    </oc>
    <nc r="D14">
      <f>AVERAGE(D8:D11)</f>
    </nc>
  </rcc>
  <rcc rId="1691" sId="4">
    <nc r="F11">
      <f>D11/C11</f>
    </nc>
  </rcc>
  <rcc rId="1692" sId="4">
    <nc r="F12">
      <f>D12/C12</f>
    </nc>
  </rcc>
  <rcc rId="1693" sId="4">
    <nc r="F13">
      <f>D13/C13</f>
    </nc>
  </rcc>
  <rfmt sheetId="4" sqref="D12:E13" start="0" length="2147483647">
    <dxf>
      <font>
        <color rgb="FFC00000"/>
      </font>
    </dxf>
  </rfmt>
  <rfmt sheetId="4" sqref="D12:E13">
    <dxf>
      <fill>
        <patternFill>
          <bgColor rgb="FFC00000"/>
        </patternFill>
      </fill>
    </dxf>
  </rfmt>
  <rfmt sheetId="4" sqref="D12:E13">
    <dxf>
      <fill>
        <patternFill>
          <bgColor theme="5" tint="0.79998168889431442"/>
        </patternFill>
      </fill>
    </dxf>
  </rfmt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4" sId="3">
    <nc r="I11">
      <v>3</v>
    </nc>
  </rcc>
  <rcc rId="1695" sId="3">
    <nc r="I12">
      <v>3</v>
    </nc>
  </rcc>
  <rcc rId="1696" sId="3">
    <nc r="I13">
      <v>3</v>
    </nc>
  </rcc>
  <rcc rId="1697" sId="3">
    <nc r="L11">
      <f>K11/I11</f>
    </nc>
  </rcc>
  <rcc rId="1698" sId="3">
    <nc r="L12">
      <f>K12/I12</f>
    </nc>
  </rcc>
  <rcc rId="1699" sId="3">
    <nc r="L13">
      <f>K13/I13</f>
    </nc>
  </rcc>
  <rcc rId="1700" sId="3" numFmtId="4">
    <nc r="J11">
      <v>321.5</v>
    </nc>
  </rcc>
  <rcc rId="1701" sId="3" numFmtId="4">
    <nc r="K11">
      <v>307</v>
    </nc>
  </rcc>
  <rcc rId="1702" sId="3" numFmtId="4">
    <nc r="J12">
      <v>354.6</v>
    </nc>
  </rcc>
  <rcc rId="1703" sId="3" endOfListFormulaUpdate="1">
    <oc r="J14">
      <f>AVERAGE(J8:J10)</f>
    </oc>
    <nc r="J14">
      <f>AVERAGE(J8:J12)</f>
    </nc>
  </rcc>
  <rcc rId="1704" sId="3" numFmtId="4">
    <nc r="K12">
      <v>343</v>
    </nc>
  </rcc>
  <rcc rId="1705" sId="3" endOfListFormulaUpdate="1">
    <oc r="K14">
      <f>AVERAGE(K8:K10)</f>
    </oc>
    <nc r="K14">
      <f>AVERAGE(K8:K12)</f>
    </nc>
  </rcc>
  <rfmt sheetId="3" sqref="J13:K13">
    <dxf>
      <fill>
        <patternFill patternType="solid">
          <bgColor theme="5" tint="0.79998168889431442"/>
        </patternFill>
      </fill>
    </dxf>
  </rfmt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" sId="4" numFmtId="4">
    <nc r="J11">
      <v>2</v>
    </nc>
  </rcc>
  <rcc rId="1707" sId="4" numFmtId="4">
    <nc r="K11">
      <v>11.7</v>
    </nc>
  </rcc>
  <rcc rId="1708" sId="4">
    <nc r="L11">
      <f>J11/I11</f>
    </nc>
  </rcc>
  <rcc rId="1709" sId="4" numFmtId="4">
    <nc r="J12">
      <v>3</v>
    </nc>
  </rcc>
  <rcc rId="1710" sId="4">
    <nc r="L12">
      <f>J12/I12</f>
    </nc>
  </rcc>
  <rcc rId="1711" sId="4" numFmtId="4">
    <nc r="K12">
      <v>16</v>
    </nc>
  </rcc>
  <rcc rId="1712" sId="4" numFmtId="4">
    <nc r="J13">
      <v>2</v>
    </nc>
  </rcc>
  <rcc rId="1713" sId="4" endOfListFormulaUpdate="1">
    <oc r="J14">
      <f>AVERAGE(J8:J10)</f>
    </oc>
    <nc r="J14">
      <f>AVERAGE(J8:J13)</f>
    </nc>
  </rcc>
  <rcc rId="1714" sId="4">
    <nc r="L13">
      <f>J13/I13</f>
    </nc>
  </rcc>
  <rcc rId="1715" sId="4" numFmtId="4">
    <nc r="K13">
      <v>11.7</v>
    </nc>
  </rcc>
  <rcc rId="1716" sId="4" endOfListFormulaUpdate="1">
    <oc r="K14">
      <f>AVERAGE(K8:K10)</f>
    </oc>
    <nc r="K14">
      <f>AVERAGE(K8:K13)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U34" start="0" length="0">
    <dxf>
      <numFmt numFmtId="22" formatCode="mmm\-yy"/>
    </dxf>
  </rfmt>
  <rcc rId="1575" sId="1" odxf="1" dxf="1" numFmtId="22">
    <nc r="U34">
      <v>45261</v>
    </nc>
    <ndxf>
      <font>
        <sz val="9"/>
        <color auto="1"/>
        <name val="Arial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V3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76" sId="1">
    <oc r="W17">
      <f>SUM(V14:V17)</f>
    </oc>
    <nc r="W17">
      <f>SUM(V14:V18)</f>
    </nc>
  </rcc>
  <rcc rId="1577" sId="1" odxf="1" s="1" dxf="1" numFmtId="4">
    <nc r="V34">
      <v>30000</v>
    </nc>
    <ndxf>
      <font>
        <b/>
        <sz val="9"/>
        <color auto="1"/>
        <name val="Arial"/>
        <scheme val="none"/>
      </font>
      <numFmt numFmtId="4" formatCode="#,##0.00"/>
      <alignment horizontal="center" readingOrder="0"/>
    </ndxf>
  </rcc>
  <rcc rId="1578" sId="1" odxf="1" dxf="1">
    <nc r="W31">
      <f>SUM(V29:V34)</f>
    </nc>
    <odxf>
      <numFmt numFmtId="0" formatCode="General"/>
    </odxf>
    <ndxf>
      <numFmt numFmtId="4" formatCode="#,##0.00"/>
    </ndxf>
  </rcc>
  <rcc rId="1579" sId="1" odxf="1" dxf="1">
    <nc r="X23">
      <f>SUM(W17:W33)</f>
    </nc>
    <odxf>
      <numFmt numFmtId="0" formatCode="General"/>
    </odxf>
    <ndxf>
      <numFmt numFmtId="4" formatCode="#,##0.00"/>
    </ndxf>
  </rcc>
  <rfmt sheetId="1" sqref="X24" start="0" length="0">
    <dxf>
      <font>
        <b/>
        <sz val="14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580" sId="1">
    <nc r="X24">
      <v>96402.49</v>
    </nc>
  </rcc>
  <rfmt sheetId="1" sqref="X23:X24" start="0" length="0">
    <dxf>
      <border>
        <left style="thin">
          <color indexed="64"/>
        </left>
      </border>
    </dxf>
  </rfmt>
  <rfmt sheetId="1" sqref="X23" start="0" length="0">
    <dxf>
      <border>
        <top style="thin">
          <color indexed="64"/>
        </top>
      </border>
    </dxf>
  </rfmt>
  <rfmt sheetId="1" sqref="X23:X24" start="0" length="0">
    <dxf>
      <border>
        <right style="thin">
          <color indexed="64"/>
        </right>
      </border>
    </dxf>
  </rfmt>
  <rfmt sheetId="1" sqref="X23:X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81" sId="1" odxf="1" dxf="1">
    <nc r="X25">
      <f>X23-X24</f>
    </nc>
    <odxf>
      <numFmt numFmtId="0" formatCode="General"/>
    </odxf>
    <ndxf>
      <numFmt numFmtId="4" formatCode="#,##0.00"/>
    </ndxf>
  </rcc>
  <rcc rId="1582" sId="1" numFmtId="4">
    <oc r="V31">
      <v>30000</v>
    </oc>
    <nc r="V31">
      <v>33000</v>
    </nc>
  </rcc>
  <rcc rId="1583" sId="1" numFmtId="4">
    <oc r="V32">
      <v>30000</v>
    </oc>
    <nc r="V32">
      <v>33000</v>
    </nc>
  </rcc>
  <rcc rId="1584" sId="1" odxf="1" dxf="1">
    <nc r="Z26">
      <f>V16+V17+V18</f>
    </nc>
    <odxf>
      <numFmt numFmtId="0" formatCode="General"/>
    </odxf>
    <ndxf>
      <numFmt numFmtId="4" formatCode="#,##0.00"/>
    </ndxf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7" sId="4">
    <nc r="P11">
      <v>5</v>
    </nc>
  </rcc>
  <rcc rId="1718" sId="4" numFmtId="4">
    <nc r="Q11">
      <v>8.6999999999999993</v>
    </nc>
  </rcc>
  <rcc rId="1719" sId="4">
    <nc r="R11">
      <f>P11/O11</f>
    </nc>
  </rcc>
  <rcc rId="1720" sId="4">
    <nc r="P12">
      <v>4</v>
    </nc>
  </rcc>
  <rcc rId="1721" sId="4" endOfListFormulaUpdate="1">
    <oc r="P14">
      <f>AVERAGE(P8:P10)</f>
    </oc>
    <nc r="P14">
      <f>AVERAGE(P8:P12)</f>
    </nc>
  </rcc>
  <rcc rId="1722" sId="4">
    <nc r="R12">
      <f>P12/O12</f>
    </nc>
  </rcc>
  <rcc rId="1723" sId="4" numFmtId="4">
    <nc r="Q12">
      <v>7.5</v>
    </nc>
  </rcc>
  <rcc rId="1724" sId="4" endOfListFormulaUpdate="1">
    <oc r="Q14">
      <f>AVERAGE(Q8:Q10)</f>
    </oc>
    <nc r="Q14">
      <f>AVERAGE(Q8:Q12)</f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5" sId="3">
    <nc r="O11">
      <v>4</v>
    </nc>
  </rcc>
  <rcc rId="1726" sId="3">
    <nc r="O12">
      <v>4</v>
    </nc>
  </rcc>
  <rcc rId="1727" sId="3">
    <nc r="O13">
      <v>4</v>
    </nc>
  </rcc>
  <rcc rId="1728" sId="3">
    <nc r="P11">
      <v>169.1</v>
    </nc>
  </rcc>
  <rcc rId="1729" sId="3" numFmtId="4">
    <nc r="Q11">
      <v>150</v>
    </nc>
  </rcc>
  <rcc rId="1730" sId="3">
    <nc r="R11">
      <f>Q11/O11</f>
    </nc>
  </rcc>
  <rcc rId="1731" sId="3">
    <nc r="P12">
      <v>163.1</v>
    </nc>
  </rcc>
  <rcc rId="1732" sId="3" numFmtId="4">
    <nc r="Q12">
      <v>145</v>
    </nc>
  </rcc>
  <rcc rId="1733" sId="3">
    <nc r="R12">
      <f>Q12/O12</f>
    </nc>
  </rcc>
  <rcc rId="1734" sId="3">
    <nc r="R13">
      <f>Q13/O13</f>
    </nc>
  </rcc>
  <rcc rId="1735" sId="3">
    <nc r="P13">
      <v>164.6</v>
    </nc>
  </rcc>
  <rcc rId="1736" sId="3" numFmtId="4">
    <nc r="Q13">
      <v>148</v>
    </nc>
  </rcc>
  <rcc rId="1737" sId="3" endOfListFormulaUpdate="1">
    <oc r="Q14">
      <f>AVERAGE(Q8:Q10)</f>
    </oc>
    <nc r="Q14">
      <f>AVERAGE(Q8:Q13)</f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8" sId="3">
    <nc r="U11">
      <v>6</v>
    </nc>
  </rcc>
  <rcc rId="1739" sId="3">
    <nc r="U12">
      <v>6</v>
    </nc>
  </rcc>
  <rcc rId="1740" sId="3">
    <nc r="U13">
      <v>6</v>
    </nc>
  </rcc>
  <rcc rId="1741" sId="3" numFmtId="4">
    <nc r="V11">
      <v>211.7</v>
    </nc>
  </rcc>
  <rcc rId="1742" sId="3" numFmtId="4">
    <nc r="W11">
      <v>140</v>
    </nc>
  </rcc>
  <rcc rId="1743" sId="3">
    <nc r="X11">
      <f>W11/U11</f>
    </nc>
  </rcc>
  <rcc rId="1744" sId="3">
    <nc r="X12">
      <f>W12/U12</f>
    </nc>
  </rcc>
  <rcc rId="1745" sId="3">
    <nc r="X13">
      <f>W13/U13</f>
    </nc>
  </rcc>
  <rcc rId="1746" sId="3" numFmtId="4">
    <nc r="V12">
      <v>333.2</v>
    </nc>
  </rcc>
  <rcc rId="1747" sId="3" numFmtId="4">
    <nc r="W12">
      <v>329</v>
    </nc>
  </rcc>
  <rcc rId="1748" sId="3" numFmtId="4">
    <nc r="V13">
      <v>538.20000000000005</v>
    </nc>
  </rcc>
  <rcc rId="1749" sId="3" numFmtId="4">
    <nc r="W13">
      <v>542</v>
    </nc>
  </rcc>
  <rcc rId="1750" sId="3" endOfListFormulaUpdate="1">
    <oc r="W14">
      <f>AVERAGE(W8:W10)</f>
    </oc>
    <nc r="W14">
      <f>AVERAGE(W8:W13)</f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P13:Q13">
    <dxf>
      <fill>
        <patternFill patternType="solid">
          <bgColor theme="5" tint="0.79998168889431442"/>
        </patternFill>
      </fill>
    </dxf>
  </rfmt>
  <rcc rId="1751" sId="4" numFmtId="4">
    <nc r="V11">
      <v>1</v>
    </nc>
  </rcc>
  <rcc rId="1752" sId="4" endOfListFormulaUpdate="1">
    <oc r="V14">
      <f>AVERAGE(V8:V10)</f>
    </oc>
    <nc r="V14">
      <f>AVERAGE(V8:V11)</f>
    </nc>
  </rcc>
  <rcc rId="1753" sId="4" numFmtId="4">
    <nc r="W11">
      <v>271.39999999999998</v>
    </nc>
  </rcc>
  <rcc rId="1754" sId="4" endOfListFormulaUpdate="1">
    <oc r="W14">
      <f>AVERAGE(W8:W10)</f>
    </oc>
    <nc r="W14">
      <f>AVERAGE(W8:W11)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5" sId="4">
    <nc r="X11">
      <f>V11/U11</f>
    </nc>
  </rcc>
  <rcc rId="1756" sId="4">
    <nc r="X12">
      <f>V12/U12</f>
    </nc>
  </rcc>
  <rcc rId="1757" sId="4" numFmtId="4">
    <nc r="V13">
      <v>13</v>
    </nc>
  </rcc>
  <rcc rId="1758" sId="4" endOfListFormulaUpdate="1">
    <oc r="V14">
      <f>AVERAGE(V8:V11)</f>
    </oc>
    <nc r="V14">
      <f>AVERAGE(V8:V13)</f>
    </nc>
  </rcc>
  <rcc rId="1759" sId="4">
    <nc r="X13">
      <f>V13/U13</f>
    </nc>
  </rcc>
  <rcc rId="1760" sId="4" numFmtId="4">
    <nc r="W13">
      <v>104</v>
    </nc>
  </rcc>
  <rcc rId="1761" sId="4" numFmtId="4">
    <nc r="W12">
      <v>28.3</v>
    </nc>
  </rcc>
  <rcc rId="1762" sId="4" numFmtId="4">
    <nc r="V12">
      <v>2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3" sId="4" numFmtId="4">
    <nc r="D27">
      <v>19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4" sId="4">
    <nc r="E27">
      <f>87.9*30/100</f>
    </nc>
  </rcc>
  <rcc rId="1765" sId="4">
    <nc r="F27">
      <f>D27/4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D26:E26">
    <dxf>
      <fill>
        <patternFill>
          <bgColor theme="5" tint="0.79998168889431442"/>
        </patternFill>
      </fill>
    </dxf>
  </rfmt>
  <rfmt sheetId="4" sqref="D28:E28">
    <dxf>
      <fill>
        <patternFill>
          <bgColor theme="5" tint="0.79998168889431442"/>
        </patternFill>
      </fill>
    </dxf>
  </rfmt>
  <rfmt sheetId="4" sqref="J26:L28">
    <dxf>
      <fill>
        <patternFill patternType="solid">
          <bgColor theme="5" tint="0.79998168889431442"/>
        </patternFill>
      </fill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66" sId="3">
    <nc r="C26">
      <v>4</v>
    </nc>
  </rcc>
  <rcc rId="1767" sId="3">
    <nc r="C27">
      <v>4</v>
    </nc>
  </rcc>
  <rcc rId="1768" sId="3">
    <nc r="C28">
      <v>4</v>
    </nc>
  </rcc>
  <rfmt sheetId="3" sqref="D26:E28">
    <dxf>
      <fill>
        <patternFill>
          <bgColor theme="5" tint="0.79998168889431442"/>
        </patternFill>
      </fill>
    </dxf>
  </rfmt>
  <rcc rId="1769" sId="3">
    <nc r="I26">
      <v>5</v>
    </nc>
  </rcc>
  <rcc rId="1770" sId="3">
    <nc r="I27">
      <v>5</v>
    </nc>
  </rcc>
  <rcc rId="1771" sId="3">
    <nc r="I28">
      <v>5</v>
    </nc>
  </rcc>
  <rfmt sheetId="3" sqref="J26:K28">
    <dxf>
      <fill>
        <patternFill patternType="solid">
          <bgColor theme="5" tint="0.79998168889431442"/>
        </patternFill>
      </fill>
    </dxf>
  </rfmt>
  <rcc rId="1772" sId="4" numFmtId="4">
    <nc r="V26">
      <v>7</v>
    </nc>
  </rcc>
  <rcc rId="1773" sId="4">
    <nc r="X26">
      <f>V26/U26</f>
    </nc>
  </rcc>
  <rcc rId="1774" sId="4" numFmtId="4">
    <oc r="V25">
      <v>21</v>
    </oc>
    <nc r="V25">
      <v>8</v>
    </nc>
  </rcc>
  <rcc rId="1775" sId="4" numFmtId="4">
    <nc r="V27">
      <v>7</v>
    </nc>
  </rcc>
  <rcc rId="1776" sId="4" numFmtId="4">
    <nc r="W27">
      <v>52</v>
    </nc>
  </rcc>
  <rcc rId="1777" sId="4">
    <nc r="W26">
      <f>196.4-W25</f>
    </nc>
  </rcc>
  <rcc rId="1778" sId="4">
    <nc r="X27">
      <f>V27/U27</f>
    </nc>
  </rcc>
  <rcc rId="1779" sId="4">
    <nc r="X28">
      <f>V28/U28</f>
    </nc>
  </rcc>
  <rcc rId="1780" sId="4" numFmtId="4">
    <nc r="V28">
      <v>7</v>
    </nc>
  </rcc>
  <rcc rId="1781" sId="4">
    <nc r="W28">
      <f>104.3-52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2" sId="3">
    <nc r="U26">
      <v>6</v>
    </nc>
  </rcc>
  <rcc rId="1783" sId="3">
    <nc r="U27">
      <v>6</v>
    </nc>
  </rcc>
  <rcc rId="1784" sId="3">
    <nc r="U28">
      <v>6</v>
    </nc>
  </rcc>
  <rcc rId="1785" sId="3">
    <nc r="X26">
      <f>+W26/U26</f>
    </nc>
  </rcc>
  <rcc rId="1786" sId="3">
    <nc r="X27">
      <f>+W27/U27</f>
    </nc>
  </rcc>
  <rcc rId="1787" sId="3">
    <nc r="X28">
      <f>+W28/U28</f>
    </nc>
  </rcc>
  <rcc rId="1788" sId="3" numFmtId="4">
    <nc r="V26">
      <v>418.5</v>
    </nc>
  </rcc>
  <rcc rId="1789" sId="3" numFmtId="4">
    <nc r="W26">
      <v>377</v>
    </nc>
  </rcc>
  <rcc rId="1790" sId="3" numFmtId="4">
    <nc r="V27">
      <v>448.4</v>
    </nc>
  </rcc>
  <rcc rId="1791" sId="3" numFmtId="4">
    <nc r="W27">
      <v>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27" start="0" length="0">
    <dxf>
      <numFmt numFmtId="4" formatCode="#,##0.00"/>
    </dxf>
  </rfmt>
  <rcc rId="1585" sId="1" odxf="1" dxf="1">
    <nc r="Z28">
      <f>SUM(Z26:Z27)</f>
    </nc>
    <odxf>
      <numFmt numFmtId="0" formatCode="General"/>
    </odxf>
    <ndxf>
      <numFmt numFmtId="4" formatCode="#,##0.00"/>
    </ndxf>
  </rcc>
  <rcc rId="1586" sId="1">
    <nc r="Z27">
      <f>V31+V30+V32+V33+V34</f>
    </nc>
  </rcc>
  <rcc rId="1587" sId="1">
    <oc r="Z26">
      <f>V16+V17+V18</f>
    </oc>
    <nc r="Z26">
      <f>V16+V15+V17+V18</f>
    </nc>
  </rcc>
  <rfmt sheetId="1" sqref="V21" start="0" length="0">
    <dxf>
      <font>
        <sz val="11"/>
        <color theme="1"/>
        <name val="Arial Narrow"/>
        <scheme val="none"/>
      </font>
    </dxf>
  </rfmt>
  <rfmt sheetId="1" sqref="V22" start="0" length="0">
    <dxf>
      <font>
        <sz val="11"/>
        <color theme="1"/>
        <name val="Arial Narrow"/>
        <scheme val="none"/>
      </font>
    </dxf>
  </rfmt>
  <rfmt sheetId="1" sqref="U22:V22">
    <dxf>
      <alignment horizontal="center" readingOrder="0"/>
    </dxf>
  </rfmt>
  <rfmt sheetId="1" sqref="V22">
    <dxf>
      <numFmt numFmtId="30" formatCode="@"/>
    </dxf>
  </rfmt>
  <rcc rId="1588" sId="1">
    <nc r="V22" t="inlineStr">
      <is>
        <t>+BCI</t>
      </is>
    </nc>
  </rcc>
  <rfmt sheetId="1" sqref="X25" start="0" length="2147483647">
    <dxf>
      <font>
        <b/>
      </font>
    </dxf>
  </rfmt>
  <rfmt sheetId="1" sqref="X24" start="0" length="0">
    <dxf>
      <font>
        <b val="0"/>
        <sz val="14"/>
        <name val="Arial Narrow"/>
        <scheme val="none"/>
      </font>
      <numFmt numFmtId="4" formatCode="#,##0.00"/>
    </dxf>
  </rfmt>
  <rcc rId="1589" sId="1" odxf="1" dxf="1">
    <oc r="X25">
      <f>X23-X24</f>
    </oc>
    <nc r="X25">
      <f>X23-X24</f>
    </nc>
    <odxf>
      <font>
        <b/>
        <name val="Arial Narrow"/>
        <scheme val="none"/>
      </font>
      <border outline="0">
        <left/>
        <right/>
        <top/>
        <bottom/>
      </border>
    </odxf>
    <ndxf>
      <font>
        <b val="0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V28:W28">
    <dxf>
      <fill>
        <patternFill patternType="solid">
          <bgColor theme="5" tint="0.79998168889431442"/>
        </patternFill>
      </fill>
    </dxf>
  </rfmt>
  <rcc rId="1792" sId="4" numFmtId="4">
    <nc r="J40">
      <v>2</v>
    </nc>
  </rcc>
  <rcc rId="1793" sId="4" numFmtId="4">
    <nc r="K40">
      <v>7.7</v>
    </nc>
  </rcc>
  <rcc rId="1794" sId="4" numFmtId="4">
    <nc r="J41">
      <v>2</v>
    </nc>
  </rcc>
  <rcc rId="1795" sId="4" endOfListFormulaUpdate="1">
    <oc r="J43">
      <f>AVERAGE(J37:J39)</f>
    </oc>
    <nc r="J43">
      <f>AVERAGE(J37:J41)</f>
    </nc>
  </rcc>
  <rcc rId="1796" sId="4" numFmtId="4">
    <nc r="K41">
      <v>7.7</v>
    </nc>
  </rcc>
  <rcc rId="1797" sId="4" endOfListFormulaUpdate="1">
    <oc r="K43">
      <f>AVERAGE(K37:K39)</f>
    </oc>
    <nc r="K43">
      <f>AVERAGE(K37:K41)</f>
    </nc>
  </rcc>
  <rcc rId="1798" sId="4">
    <nc r="L40">
      <f>J40/I40</f>
    </nc>
  </rcc>
  <rcc rId="1799" sId="4">
    <nc r="L41">
      <f>J41/I41</f>
    </nc>
  </rcc>
  <rcc rId="1800" sId="4">
    <nc r="L42">
      <f>J42/I42</f>
    </nc>
  </rcc>
  <rfmt sheetId="4" sqref="J42:K42">
    <dxf>
      <fill>
        <patternFill patternType="solid">
          <bgColor theme="5" tint="0.79998168889431442"/>
        </patternFill>
      </fill>
    </dxf>
  </rfmt>
  <rcc rId="1801" sId="3">
    <nc r="I40">
      <v>2</v>
    </nc>
  </rcc>
  <rcc rId="1802" sId="3">
    <nc r="I41">
      <v>2</v>
    </nc>
  </rcc>
  <rcc rId="1803" sId="3">
    <nc r="I42">
      <v>2</v>
    </nc>
  </rcc>
  <rcc rId="1804" sId="3" numFmtId="4">
    <nc r="J40">
      <v>272.5</v>
    </nc>
  </rcc>
  <rcc rId="1805" sId="3" endOfListFormulaUpdate="1">
    <oc r="J43">
      <f>AVERAGE(J37:J39)</f>
    </oc>
    <nc r="J43">
      <f>AVERAGE(J37:J40)</f>
    </nc>
  </rcc>
  <rcc rId="1806" sId="3" numFmtId="4">
    <nc r="K40">
      <v>234</v>
    </nc>
  </rcc>
  <rcc rId="1807" sId="3" endOfListFormulaUpdate="1">
    <oc r="K43">
      <f>AVERAGE(K37:K39)</f>
    </oc>
    <nc r="K43">
      <f>AVERAGE(K37:K40)</f>
    </nc>
  </rcc>
  <rcc rId="1808" sId="3">
    <nc r="L40">
      <f>+K40/I40</f>
    </nc>
  </rcc>
  <rcc rId="1809" sId="3">
    <nc r="L41">
      <f>+K41/I41</f>
    </nc>
  </rcc>
  <rcc rId="1810" sId="3">
    <nc r="L42">
      <f>+K42/I42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1" sId="3" numFmtId="4">
    <nc r="J41">
      <v>280.2</v>
    </nc>
  </rcc>
  <rcc rId="1812" sId="3" endOfListFormulaUpdate="1">
    <oc r="J43">
      <f>AVERAGE(J37:J40)</f>
    </oc>
    <nc r="J43">
      <f>AVERAGE(J37:J41)</f>
    </nc>
  </rcc>
  <rcc rId="1813" sId="3" numFmtId="4">
    <nc r="K41">
      <v>247</v>
    </nc>
  </rcc>
  <rcc rId="1814" sId="3" endOfListFormulaUpdate="1">
    <oc r="K43">
      <f>AVERAGE(K37:K40)</f>
    </oc>
    <nc r="K43">
      <f>AVERAGE(K37:K41)</f>
    </nc>
  </rcc>
  <rfmt sheetId="3" sqref="J42:K42">
    <dxf>
      <fill>
        <patternFill patternType="solid">
          <bgColor theme="5" tint="0.79998168889431442"/>
        </patternFill>
      </fill>
    </dxf>
  </rfmt>
  <rcc rId="1815" sId="4" numFmtId="4">
    <nc r="P40">
      <v>32</v>
    </nc>
  </rcc>
  <rcc rId="1816" sId="4" numFmtId="4">
    <nc r="Q40">
      <v>154.1</v>
    </nc>
  </rcc>
  <rcc rId="1817" sId="4">
    <nc r="R40">
      <f>P40/O40</f>
    </nc>
  </rcc>
  <rcc rId="1818" sId="4">
    <nc r="R41">
      <f>P41/O41</f>
    </nc>
  </rcc>
  <rcc rId="1819" sId="4">
    <nc r="R42">
      <f>P42/O42</f>
    </nc>
  </rcc>
  <rcc rId="1820" sId="4" numFmtId="4">
    <nc r="P41">
      <v>23</v>
    </nc>
  </rcc>
  <rcc rId="1821" sId="4" endOfListFormulaUpdate="1">
    <oc r="P43">
      <f>AVERAGE(P37:P39)</f>
    </oc>
    <nc r="P43">
      <f>AVERAGE(P37:P41)</f>
    </nc>
  </rcc>
  <rcc rId="1822" sId="4" numFmtId="4">
    <nc r="Q41">
      <v>109.2</v>
    </nc>
  </rcc>
  <rcc rId="1823" sId="4" endOfListFormulaUpdate="1">
    <oc r="Q43">
      <f>AVERAGE(Q37:Q39)</f>
    </oc>
    <nc r="Q43">
      <f>AVERAGE(Q37:Q41)</f>
    </nc>
  </rcc>
  <rfmt sheetId="4" sqref="P42:Q42">
    <dxf>
      <fill>
        <patternFill patternType="solid">
          <bgColor theme="5" tint="0.79998168889431442"/>
        </patternFill>
      </fill>
    </dxf>
  </rfmt>
  <rcc rId="1824" sId="3">
    <nc r="O40">
      <v>5</v>
    </nc>
  </rcc>
  <rcc rId="1825" sId="3">
    <nc r="O41">
      <v>5</v>
    </nc>
  </rcc>
  <rcc rId="1826" sId="3">
    <nc r="O42">
      <v>5</v>
    </nc>
  </rcc>
  <rcc rId="1827" sId="3" numFmtId="4">
    <nc r="P40">
      <v>280.10000000000002</v>
    </nc>
  </rcc>
  <rcc rId="1828" sId="3" numFmtId="4">
    <nc r="Q40">
      <v>289</v>
    </nc>
  </rcc>
  <rcc rId="1829" sId="3" numFmtId="4">
    <nc r="P41">
      <v>279.49</v>
    </nc>
  </rcc>
  <rcc rId="1830" sId="3" endOfListFormulaUpdate="1">
    <oc r="P43">
      <f>AVERAGE(P37:P39)</f>
    </oc>
    <nc r="P43">
      <f>AVERAGE(P37:P41)</f>
    </nc>
  </rcc>
  <rcc rId="1831" sId="3" numFmtId="4">
    <nc r="Q41">
      <v>291</v>
    </nc>
  </rcc>
  <rcc rId="1832" sId="3" endOfListFormulaUpdate="1">
    <oc r="Q43">
      <f>AVERAGE(Q37:Q39)</f>
    </oc>
    <nc r="Q43">
      <f>AVERAGE(Q37:Q41)</f>
    </nc>
  </rcc>
  <rcc rId="1833" sId="3">
    <nc r="R40">
      <f>+Q40/O40</f>
    </nc>
  </rcc>
  <rcc rId="1834" sId="3">
    <nc r="R41">
      <f>+Q41/O41</f>
    </nc>
  </rcc>
  <rcc rId="1835" sId="3">
    <nc r="R42">
      <f>+Q42/O42</f>
    </nc>
  </rcc>
  <rfmt sheetId="3" sqref="P42:Q42">
    <dxf>
      <fill>
        <patternFill patternType="solid">
          <bgColor theme="5" tint="0.79998168889431442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36" sId="4">
    <nc r="V40">
      <v>7</v>
    </nc>
  </rcc>
  <rcc rId="1837" sId="4" numFmtId="4">
    <nc r="W40">
      <v>27.2</v>
    </nc>
  </rcc>
  <rcc rId="1838" sId="4">
    <nc r="X40">
      <f>V40/U40</f>
    </nc>
  </rcc>
  <rcc rId="1839" sId="4">
    <nc r="X41">
      <f>V41/U41</f>
    </nc>
  </rcc>
  <rcc rId="1840" sId="4">
    <nc r="X42">
      <f>V42/U42</f>
    </nc>
  </rcc>
  <rcc rId="1841" sId="3">
    <nc r="U40">
      <v>3</v>
    </nc>
  </rcc>
  <rcc rId="1842" sId="3">
    <nc r="U41">
      <v>3</v>
    </nc>
  </rcc>
  <rcc rId="1843" sId="3">
    <nc r="U42">
      <v>3</v>
    </nc>
  </rcc>
  <rcc rId="1844" sId="3" numFmtId="4">
    <nc r="V40">
      <v>428.1</v>
    </nc>
  </rcc>
  <rcc rId="1845" sId="3" numFmtId="4">
    <nc r="W40">
      <v>331</v>
    </nc>
  </rcc>
  <rcc rId="1846" sId="3">
    <nc r="X40">
      <f>W40/U40</f>
    </nc>
  </rcc>
  <rcc rId="1847" sId="4">
    <nc r="V41">
      <v>6</v>
    </nc>
  </rcc>
  <rcc rId="1848" sId="4" endOfListFormulaUpdate="1">
    <oc r="W43">
      <f>AVERAGE(W37:W39)</f>
    </oc>
    <nc r="W43">
      <f>AVERAGE(W37:W41)</f>
    </nc>
  </rcc>
  <rcc rId="1849" sId="4" numFmtId="4">
    <nc r="W41">
      <f>51.3-27.2</f>
    </nc>
  </rcc>
  <rcc rId="1850" sId="3" numFmtId="4">
    <nc r="V41">
      <v>438.1</v>
    </nc>
  </rcc>
  <rcc rId="1851" sId="3" endOfListFormulaUpdate="1">
    <oc r="V43">
      <f>AVERAGE(V37:V39)</f>
    </oc>
    <nc r="V43">
      <f>AVERAGE(V37:V41)</f>
    </nc>
  </rcc>
  <rcc rId="1852" sId="3" numFmtId="4">
    <nc r="W41">
      <v>346</v>
    </nc>
  </rcc>
  <rcc rId="1853" sId="3" endOfListFormulaUpdate="1">
    <oc r="W43">
      <f>AVERAGE(W37:W39)</f>
    </oc>
    <nc r="W43">
      <f>AVERAGE(W37:W41)</f>
    </nc>
  </rcc>
  <rcc rId="1854" sId="3">
    <nc r="X41">
      <f>W41/U41</f>
    </nc>
  </rcc>
  <rcc rId="1855" sId="4">
    <nc r="V42">
      <v>6</v>
    </nc>
  </rcc>
  <rcc rId="1856" sId="4" endOfListFormulaUpdate="1">
    <oc r="V43">
      <f>AVERAGE(V37:V39)</f>
    </oc>
    <nc r="V43">
      <f>AVERAGE(V37:V42)</f>
    </nc>
  </rcc>
  <rcc rId="1857" sId="4">
    <nc r="W42">
      <f>23.9</f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V42:W42">
    <dxf>
      <fill>
        <patternFill>
          <bgColor theme="5" tint="0.79998168889431442"/>
        </patternFill>
      </fill>
    </dxf>
  </rfmt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8" sId="3">
    <nc r="O54">
      <v>6</v>
    </nc>
  </rcc>
  <rcc rId="1859" sId="3">
    <nc r="O55">
      <v>6</v>
    </nc>
  </rcc>
  <rcc rId="1860" sId="3">
    <nc r="O56">
      <v>6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61" sId="3" numFmtId="4">
    <nc r="P54">
      <v>550</v>
    </nc>
  </rcc>
  <rcc rId="1862" sId="3" numFmtId="4">
    <nc r="Q54">
      <v>635</v>
    </nc>
  </rcc>
  <rcc rId="1863" sId="3">
    <nc r="R54">
      <f>+Q54/O54</f>
    </nc>
  </rcc>
  <rcc rId="1864" sId="3">
    <nc r="R55">
      <f>+Q55/O55</f>
    </nc>
  </rcc>
  <rcc rId="1865" sId="3">
    <nc r="R56">
      <f>+Q56/O56</f>
    </nc>
  </rcc>
  <rcc rId="1866" sId="3" numFmtId="4">
    <nc r="P55">
      <v>564</v>
    </nc>
  </rcc>
  <rcc rId="1867" sId="3" endOfListFormulaUpdate="1">
    <oc r="P57">
      <f>AVERAGE(P51:P53)</f>
    </oc>
    <nc r="P57">
      <f>AVERAGE(P51:P55)</f>
    </nc>
  </rcc>
  <rcc rId="1868" sId="3" numFmtId="4">
    <nc r="Q55">
      <v>661</v>
    </nc>
  </rcc>
  <rcc rId="1869" sId="3" endOfListFormulaUpdate="1">
    <oc r="Q57">
      <f>AVERAGE(Q51:Q53)</f>
    </oc>
    <nc r="Q57">
      <f>AVERAGE(Q51:Q55)</f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P56:Q56">
    <dxf>
      <fill>
        <patternFill>
          <bgColor theme="5" tint="0.79998168889431442"/>
        </patternFill>
      </fill>
    </dxf>
  </rfmt>
  <rcc rId="1870" sId="3">
    <nc r="U54">
      <v>5</v>
    </nc>
  </rcc>
  <rcc rId="1871" sId="3">
    <nc r="U55">
      <v>5</v>
    </nc>
  </rcc>
  <rcc rId="1872" sId="3">
    <nc r="U56">
      <v>5</v>
    </nc>
  </rcc>
  <rcc rId="1873" sId="3" numFmtId="4">
    <nc r="V54">
      <v>905.2</v>
    </nc>
  </rcc>
  <rcc rId="1874" sId="3" numFmtId="4">
    <nc r="W54">
      <v>774</v>
    </nc>
  </rcc>
  <rcc rId="1875" sId="3">
    <nc r="X54">
      <f>+W54/U54</f>
    </nc>
  </rcc>
  <rcc rId="1876" sId="3">
    <nc r="X55">
      <f>+W55/U55</f>
    </nc>
  </rcc>
  <rcc rId="1877" sId="3">
    <nc r="X56">
      <f>+W56/U56</f>
    </nc>
  </rcc>
  <rcc rId="1878" sId="3" numFmtId="4">
    <nc r="V55">
      <v>688.8</v>
    </nc>
  </rcc>
  <rcc rId="1879" sId="3" endOfListFormulaUpdate="1">
    <oc r="V57">
      <f>AVERAGE(V51:V53)</f>
    </oc>
    <nc r="V57">
      <f>AVERAGE(V51:V55)</f>
    </nc>
  </rcc>
  <rcc rId="1880" sId="3" numFmtId="4">
    <nc r="W55">
      <v>583</v>
    </nc>
  </rcc>
  <rcc rId="1881" sId="3" endOfListFormulaUpdate="1">
    <oc r="W57">
      <f>AVERAGE(W51:W53)</f>
    </oc>
    <nc r="W57">
      <f>AVERAGE(W51:W55)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V56:W56">
    <dxf>
      <fill>
        <patternFill>
          <bgColor theme="5" tint="0.79998168889431442"/>
        </patternFill>
      </fill>
    </dxf>
  </rfmt>
  <rcc rId="1882" sId="3">
    <nc r="C68">
      <v>4</v>
    </nc>
  </rcc>
  <rcc rId="1883" sId="3">
    <nc r="C69">
      <v>4</v>
    </nc>
  </rcc>
  <rcc rId="1884" sId="3">
    <nc r="C70">
      <v>4</v>
    </nc>
  </rcc>
  <rm rId="1885" sheetId="3" source="C53" destination="C55" sourceSheetId="3">
    <undo index="0" exp="area" dr="C51:C53" r="C57" sId="3"/>
    <rfmt sheetId="3" sqref="C5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cc rId="1886" sId="3" odxf="1" dxf="1">
    <nc r="C53">
      <v>6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7" sId="3">
    <nc r="C54">
      <v>6</v>
    </nc>
  </rcc>
  <rcc rId="1888" sId="3">
    <nc r="C56">
      <v>6</v>
    </nc>
  </rcc>
  <rcc rId="1889" sId="3">
    <nc r="I68">
      <v>4</v>
    </nc>
  </rcc>
  <rcc rId="1890" sId="3">
    <nc r="I69">
      <v>4</v>
    </nc>
  </rcc>
  <rcc rId="1891" sId="3">
    <nc r="I70">
      <v>4</v>
    </nc>
  </rcc>
  <rcc rId="1892" sId="3">
    <nc r="O68">
      <v>5</v>
    </nc>
  </rcc>
  <rcc rId="1893" sId="3">
    <nc r="O69">
      <v>5</v>
    </nc>
  </rcc>
  <rcc rId="1894" sId="3">
    <nc r="O70">
      <v>5</v>
    </nc>
  </rcc>
  <rcc rId="1895" sId="3">
    <nc r="U68">
      <v>5</v>
    </nc>
  </rcc>
  <rcc rId="1896" sId="3">
    <nc r="U69">
      <v>5</v>
    </nc>
  </rcc>
  <rcc rId="1897" sId="3">
    <nc r="U70">
      <v>5</v>
    </nc>
  </rcc>
  <rcc rId="1898" sId="3">
    <nc r="O82">
      <v>3</v>
    </nc>
  </rcc>
  <rcc rId="1899" sId="3">
    <nc r="O83">
      <v>3</v>
    </nc>
  </rcc>
  <rcc rId="1900" sId="3">
    <nc r="O84">
      <v>3</v>
    </nc>
  </rcc>
  <rcc rId="1901" sId="3">
    <nc r="I82">
      <v>4</v>
    </nc>
  </rcc>
  <rcc rId="1902" sId="3">
    <nc r="I83">
      <v>4</v>
    </nc>
  </rcc>
  <rcc rId="1903" sId="3">
    <nc r="I84">
      <v>4</v>
    </nc>
  </rcc>
  <rcc rId="1904" sId="3">
    <nc r="C82">
      <v>5</v>
    </nc>
  </rcc>
  <rcc rId="1905" sId="3">
    <nc r="C83">
      <v>5</v>
    </nc>
  </rcc>
  <rcc rId="1906" sId="3">
    <nc r="C84">
      <v>5</v>
    </nc>
  </rcc>
  <rcc rId="1907" sId="3">
    <nc r="O26">
      <v>5</v>
    </nc>
  </rcc>
  <rcc rId="1908" sId="3">
    <nc r="O27">
      <v>5</v>
    </nc>
  </rcc>
  <rcc rId="1909" sId="3">
    <nc r="O28">
      <v>5</v>
    </nc>
  </rcc>
  <rcc rId="1910" sId="3" numFmtId="4">
    <nc r="P26">
      <v>441.1</v>
    </nc>
  </rcc>
  <rcc rId="1911" sId="3" numFmtId="4">
    <nc r="Q26">
      <v>343</v>
    </nc>
  </rcc>
  <rcc rId="1912" sId="3">
    <nc r="R26">
      <f>+Q26/O26</f>
    </nc>
  </rcc>
  <rcc rId="1913" sId="3">
    <nc r="R27">
      <f>+Q27/O27</f>
    </nc>
  </rcc>
  <rcc rId="1914" sId="3">
    <nc r="R28">
      <f>+Q28/O28</f>
    </nc>
  </rcc>
  <rcc rId="1915" sId="3" numFmtId="4">
    <nc r="P27">
      <v>446.7</v>
    </nc>
  </rcc>
  <rcc rId="1916" sId="3" numFmtId="4">
    <nc r="Q27">
      <v>354</v>
    </nc>
  </rcc>
  <rcc rId="1917" sId="3" numFmtId="4">
    <nc r="P28">
      <v>429.9</v>
    </nc>
  </rcc>
  <rcc rId="1918" sId="3" endOfListFormulaUpdate="1">
    <oc r="P29">
      <f>AVERAGE(P23:P25)</f>
    </oc>
    <nc r="P29">
      <f>AVERAGE(P23:P28)</f>
    </nc>
  </rcc>
  <rcc rId="1919" sId="3" numFmtId="4">
    <nc r="Q28">
      <v>338</v>
    </nc>
  </rcc>
  <rcc rId="1920" sId="3" endOfListFormulaUpdate="1">
    <oc r="Q29">
      <f>AVERAGE(Q23:Q25)</f>
    </oc>
    <nc r="Q29">
      <f>AVERAGE(Q23:Q28)</f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1" sId="4" numFmtId="4">
    <nc r="Q26">
      <v>82.9</v>
    </nc>
  </rcc>
  <rcc rId="1922" sId="4" endOfListFormulaUpdate="1">
    <oc r="Q29">
      <f>AVERAGE(Q23:Q25)</f>
    </oc>
    <nc r="Q29">
      <f>AVERAGE(Q23:Q26)</f>
    </nc>
  </rcc>
  <rcc rId="1923" sId="4" numFmtId="4">
    <nc r="P26">
      <v>10</v>
    </nc>
  </rcc>
  <rcc rId="1924" sId="4" endOfListFormulaUpdate="1">
    <oc r="P29">
      <f>AVERAGE(P23:P25)</f>
    </oc>
    <nc r="P29">
      <f>AVERAGE(P23:P26)</f>
    </nc>
  </rcc>
  <rcc rId="1925" sId="4">
    <nc r="R26">
      <f>P26/O26</f>
    </nc>
  </rcc>
  <rcc rId="1926" sId="4">
    <nc r="R27">
      <f>P27/O27</f>
    </nc>
  </rcc>
  <rcc rId="1927" sId="4">
    <nc r="R28">
      <f>P28/O28</f>
    </nc>
  </rcc>
  <rcc rId="1928" sId="4" numFmtId="4">
    <nc r="Q27">
      <v>82.9</v>
    </nc>
  </rcc>
  <rcc rId="1929" sId="4" numFmtId="4">
    <nc r="P27">
      <v>10</v>
    </nc>
  </rcc>
  <rcc rId="1930" sId="4" numFmtId="4">
    <nc r="Q28">
      <v>84.6</v>
    </nc>
  </rcc>
  <rcc rId="1931" sId="4" numFmtId="4">
    <nc r="P28">
      <v>10</v>
    </nc>
  </rcc>
  <rcv guid="{6348123E-E71C-4D46-BA3B-F837DFD80CFE}" action="delete"/>
  <rcv guid="{6348123E-E71C-4D46-BA3B-F837DFD80CFE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2" sId="4" numFmtId="4">
    <nc r="J68">
      <v>2</v>
    </nc>
  </rcc>
  <rcc rId="1933" sId="4" numFmtId="4">
    <nc r="K68">
      <v>14.9</v>
    </nc>
  </rcc>
  <rcc rId="1934" sId="4">
    <nc r="L68">
      <f>+K68/I68</f>
    </nc>
  </rcc>
  <rcc rId="1935" sId="4">
    <nc r="L69">
      <f>+K69/I69</f>
    </nc>
  </rcc>
  <rcc rId="1936" sId="4">
    <nc r="L70">
      <f>+K70/I70</f>
    </nc>
  </rcc>
  <rcc rId="1937" sId="4" numFmtId="4">
    <nc r="J69">
      <v>5</v>
    </nc>
  </rcc>
  <rcc rId="1938" sId="4" numFmtId="4">
    <nc r="K69">
      <v>31.6</v>
    </nc>
  </rcc>
  <rcc rId="1939" sId="4" numFmtId="4">
    <nc r="J70">
      <v>6</v>
    </nc>
  </rcc>
  <rcc rId="1940" sId="4" endOfListFormulaUpdate="1">
    <oc r="J71">
      <f>AVERAGE(J65:J67)</f>
    </oc>
    <nc r="J71">
      <f>AVERAGE(J65:J70)</f>
    </nc>
  </rcc>
  <rcc rId="1941" sId="4" numFmtId="4">
    <nc r="K70">
      <v>37.200000000000003</v>
    </nc>
  </rcc>
  <rcc rId="1942" sId="4" endOfListFormulaUpdate="1">
    <oc r="K71">
      <f>AVERAGE(K65:K67)</f>
    </oc>
    <nc r="K71">
      <f>AVERAGE(K65:K70)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" sId="1">
    <nc r="Z32">
      <v>68.22</v>
    </nc>
  </rcc>
  <rcc rId="1591" sId="1">
    <nc r="Z33">
      <v>31.78</v>
    </nc>
  </rcc>
  <rcc rId="1592" sId="1">
    <nc r="AA32">
      <v>100</v>
    </nc>
  </rcc>
  <rcc rId="1593" sId="1">
    <nc r="AA33">
      <v>100</v>
    </nc>
  </rcc>
  <rcc rId="1594" sId="1">
    <nc r="AB32">
      <f>Z32/AA32</f>
    </nc>
  </rcc>
  <rcc rId="1595" sId="1">
    <nc r="AB33">
      <f>Z33/AA33</f>
    </nc>
  </rcc>
  <rcc rId="1596" sId="1">
    <nc r="AB34">
      <f>SUM(AB32:AB33)</f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3" sId="3" numFmtId="4">
    <nc r="J68">
      <v>418.3</v>
    </nc>
  </rcc>
  <rcc rId="1944" sId="3" numFmtId="4">
    <nc r="K68">
      <v>395</v>
    </nc>
  </rcc>
  <rcc rId="1945" sId="3">
    <nc r="L68">
      <f>+K68/I68</f>
    </nc>
  </rcc>
  <rcc rId="1946" sId="3">
    <nc r="L69">
      <f>+K69/I69</f>
    </nc>
  </rcc>
  <rcc rId="1947" sId="3">
    <nc r="L70">
      <f>+K70/I70</f>
    </nc>
  </rcc>
  <rcc rId="1948" sId="3" numFmtId="4">
    <nc r="J69">
      <v>410</v>
    </nc>
  </rcc>
  <rcc rId="1949" sId="3" endOfListFormulaUpdate="1">
    <oc r="J71">
      <f>AVERAGE(J65:J67)</f>
    </oc>
    <nc r="J71">
      <f>AVERAGE(J65:J69)</f>
    </nc>
  </rcc>
  <rcc rId="1950" sId="3" numFmtId="4">
    <nc r="K69">
      <v>391</v>
    </nc>
  </rcc>
  <rcc rId="1951" sId="3" endOfListFormulaUpdate="1">
    <oc r="K71">
      <f>AVERAGE(K65:K67)</f>
    </oc>
    <nc r="K71">
      <f>AVERAGE(K65:K69)</f>
    </nc>
  </rcc>
  <rfmt sheetId="3" sqref="J70:K70">
    <dxf>
      <fill>
        <patternFill>
          <bgColor theme="5" tint="0.79998168889431442"/>
        </patternFill>
      </fill>
    </dxf>
  </rfmt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1952" sheetId="6" name="[TRANSFERENCIA JUNIO 2023.xlsx]Hoja1" sheetPosition="4"/>
  <rcc rId="1953" sId="6" odxf="1" dxf="1" numFmtId="14">
    <nc r="E8">
      <v>0.75540000000000007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theme="0"/>
        <name val="Calibri"/>
        <scheme val="minor"/>
      </font>
      <numFmt numFmtId="14" formatCode="0.00%"/>
      <fill>
        <patternFill patternType="solid">
          <bgColor rgb="FF0070C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4" sId="6" odxf="1" dxf="1" numFmtId="14">
    <nc r="F8">
      <v>0.24460000000000001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theme="0"/>
        <name val="Calibri"/>
        <scheme val="minor"/>
      </font>
      <numFmt numFmtId="14" formatCode="0.00%"/>
      <fill>
        <patternFill patternType="solid">
          <bgColor rgb="FF0070C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5" sId="6" odxf="1" dxf="1" numFmtId="14">
    <nc r="E9">
      <v>0.75540000000000007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theme="0"/>
        <name val="Calibri"/>
        <scheme val="minor"/>
      </font>
      <numFmt numFmtId="14" formatCode="0.00%"/>
      <fill>
        <patternFill patternType="solid">
          <bgColor rgb="FF0070C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56" sId="6" odxf="1" dxf="1" numFmtId="14">
    <nc r="F9">
      <v>0.24460000000000001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theme="0"/>
        <name val="Calibri"/>
        <scheme val="minor"/>
      </font>
      <numFmt numFmtId="14" formatCode="0.00%"/>
      <fill>
        <patternFill patternType="solid">
          <bgColor rgb="FF0070C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7" sId="4">
    <nc r="F40">
      <f>D40/C40</f>
    </nc>
  </rcc>
  <rcc rId="1958" sId="4">
    <nc r="F41">
      <f>D41/C41</f>
    </nc>
  </rcc>
  <rcc rId="1959" sId="4">
    <nc r="F42">
      <f>D42/C42</f>
    </nc>
  </rcc>
  <rcc rId="1960" sId="4" numFmtId="4">
    <oc r="E37">
      <v>0</v>
    </oc>
    <nc r="E37"/>
  </rcc>
  <rcc rId="1961" sId="4" numFmtId="4">
    <oc r="E38">
      <v>0</v>
    </oc>
    <nc r="E38"/>
  </rcc>
  <rcc rId="1962" sId="4" numFmtId="4">
    <oc r="E39">
      <v>0</v>
    </oc>
    <nc r="E39"/>
  </rcc>
  <rfmt sheetId="4" sqref="D37:E42">
    <dxf>
      <fill>
        <patternFill>
          <bgColor theme="9" tint="0.59999389629810485"/>
        </patternFill>
      </fill>
    </dxf>
  </rfmt>
  <rcc rId="1963" sId="4" numFmtId="4">
    <nc r="D82">
      <v>72</v>
    </nc>
  </rcc>
  <rcc rId="1964" sId="4">
    <nc r="E82">
      <v>374</v>
    </nc>
  </rcc>
  <rcc rId="1965" sId="4">
    <nc r="F83">
      <f>+'LUZ ORS'!J83/C83</f>
    </nc>
  </rcc>
  <rcc rId="1966" sId="4">
    <nc r="F84">
      <f>+'LUZ ORS'!J84/C84</f>
    </nc>
  </rcc>
  <rcc rId="1967" sId="4">
    <nc r="F82">
      <f>D82/C82</f>
    </nc>
  </rcc>
  <rcc rId="1968" sId="4">
    <oc r="F79">
      <f>+'LUZ ORS'!J79/C79</f>
    </oc>
    <nc r="F79">
      <f>D79/C79</f>
    </nc>
  </rcc>
  <rcc rId="1969" sId="4">
    <oc r="F80">
      <f>+'LUZ ORS'!J80/C80</f>
    </oc>
    <nc r="F80">
      <f>D80/C80</f>
    </nc>
  </rcc>
  <rcc rId="1970" sId="4">
    <oc r="F81">
      <f>+'LUZ ORS'!J81/C81</f>
    </oc>
    <nc r="F81">
      <f>D81/C81</f>
    </nc>
  </rcc>
  <rcc rId="1971" sId="4">
    <nc r="E83">
      <v>426.9</v>
    </nc>
  </rcc>
  <rcc rId="1972" sId="4" numFmtId="4">
    <nc r="D83">
      <v>80</v>
    </nc>
  </rcc>
  <rcc rId="1973" sId="4" endOfListFormulaUpdate="1">
    <oc r="D85">
      <f>AVERAGE(D79:D81)</f>
    </oc>
    <nc r="D85">
      <f>AVERAGE(D79:D83)</f>
    </nc>
  </rcc>
  <rfmt sheetId="4" sqref="D84:E84">
    <dxf>
      <fill>
        <patternFill>
          <bgColor theme="5" tint="0.79998168889431442"/>
        </patternFill>
      </fill>
    </dxf>
  </rfmt>
  <rcc rId="1974" sId="3" endOfListFormulaUpdate="1">
    <oc r="D85">
      <f>AVERAGE(D79:D81)</f>
    </oc>
    <nc r="D85">
      <f>AVERAGE(D79:D82)</f>
    </nc>
  </rcc>
  <rcc rId="1975" sId="3" numFmtId="4">
    <nc r="D82">
      <v>1095.5</v>
    </nc>
  </rcc>
  <rcc rId="1976" sId="3" numFmtId="4">
    <nc r="E82">
      <v>1050</v>
    </nc>
  </rcc>
  <rcc rId="1977" sId="3" endOfListFormulaUpdate="1">
    <oc r="E85">
      <f>AVERAGE(E79:E81)</f>
    </oc>
    <nc r="E85">
      <f>AVERAGE(E79:E82)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8" sId="3">
    <nc r="F82">
      <f>E82/C82</f>
    </nc>
  </rcc>
  <rcc rId="1979" sId="3">
    <oc r="F79">
      <f>+E79/C79</f>
    </oc>
    <nc r="F79">
      <f>E79/C79</f>
    </nc>
  </rcc>
  <rcc rId="1980" sId="3">
    <oc r="F80">
      <f>+E80/C80</f>
    </oc>
    <nc r="F80">
      <f>E80/C80</f>
    </nc>
  </rcc>
  <rcc rId="1981" sId="3">
    <oc r="F81">
      <f>+E81/C81</f>
    </oc>
    <nc r="F81">
      <f>E81/C81</f>
    </nc>
  </rcc>
  <rcc rId="1982" sId="3">
    <nc r="F83">
      <f>E83/C83</f>
    </nc>
  </rcc>
  <rcc rId="1983" sId="3">
    <nc r="F84">
      <f>E84/C84</f>
    </nc>
  </rcc>
  <rcc rId="1984" sId="3" numFmtId="4">
    <nc r="D83">
      <v>418.5</v>
    </nc>
  </rcc>
  <rcc rId="1985" sId="3" endOfListFormulaUpdate="1">
    <oc r="D85">
      <f>AVERAGE(D79:D82)</f>
    </oc>
    <nc r="D85">
      <f>AVERAGE(D79:D83)</f>
    </nc>
  </rcc>
  <rcc rId="1986" sId="3" endOfListFormulaUpdate="1">
    <oc r="E85">
      <f>AVERAGE(E79:E82)</f>
    </oc>
    <nc r="E85">
      <f>AVERAGE(E79:E83)</f>
    </nc>
  </rcc>
  <rcc rId="1987" sId="3" numFmtId="4">
    <nc r="E83">
      <v>403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8" sId="3" numFmtId="4">
    <oc r="D83">
      <v>418.5</v>
    </oc>
    <nc r="D83">
      <v>417.5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84:E84">
    <dxf>
      <fill>
        <patternFill>
          <bgColor theme="5" tint="0.79998168889431442"/>
        </patternFill>
      </fill>
    </dxf>
  </rfmt>
  <rcc rId="1989" sId="3" numFmtId="4">
    <nc r="J82">
      <v>267</v>
    </nc>
  </rcc>
  <rcc rId="1990" sId="3" endOfListFormulaUpdate="1">
    <oc r="J85">
      <f>AVERAGE(J79:J81)</f>
    </oc>
    <nc r="J85">
      <f>AVERAGE(J79:J82)</f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1" sId="3">
    <nc r="L82">
      <f>K82/I82</f>
    </nc>
  </rcc>
  <rcc rId="1992" sId="3">
    <nc r="L83">
      <f>K83/I83</f>
    </nc>
  </rcc>
  <rcc rId="1993" sId="3">
    <nc r="L84">
      <f>K84/I84</f>
    </nc>
  </rcc>
  <rcc rId="1994" sId="3">
    <oc r="L79">
      <f>+K79/I79</f>
    </oc>
    <nc r="L79">
      <f>K79/I79</f>
    </nc>
  </rcc>
  <rcc rId="1995" sId="3">
    <oc r="L80">
      <f>+K80/I80</f>
    </oc>
    <nc r="L80">
      <f>K80/I80</f>
    </nc>
  </rcc>
  <rcc rId="1996" sId="3">
    <oc r="L81">
      <f>+K81/I81</f>
    </oc>
    <nc r="L81">
      <f>K81/I81</f>
    </nc>
  </rcc>
  <rcc rId="1997" sId="3" numFmtId="4">
    <nc r="J83">
      <v>272.2</v>
    </nc>
  </rcc>
  <rcc rId="1998" sId="3" numFmtId="4">
    <nc r="K83">
      <v>75</v>
    </nc>
  </rcc>
  <rcc rId="1999" sId="3" numFmtId="4">
    <nc r="K82">
      <v>73</v>
    </nc>
  </rcc>
  <rcc rId="2000" sId="3" numFmtId="4">
    <nc r="J84">
      <v>330.8</v>
    </nc>
  </rcc>
  <rcc rId="2001" sId="3" endOfListFormulaUpdate="1">
    <oc r="J85">
      <f>AVERAGE(J79:J82)</f>
    </oc>
    <nc r="J85">
      <f>AVERAGE(J79:J84)</f>
    </nc>
  </rcc>
  <rcc rId="2002" sId="3" numFmtId="4">
    <nc r="K84">
      <v>82</v>
    </nc>
  </rcc>
  <rcc rId="2003" sId="3" endOfListFormulaUpdate="1">
    <oc r="K85">
      <f>AVERAGE(K79:K81)</f>
    </oc>
    <nc r="K85">
      <f>AVERAGE(K79:K84)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4" sId="4" numFmtId="4">
    <nc r="K82">
      <v>26.5</v>
    </nc>
  </rcc>
  <rcc rId="2005" sId="4" numFmtId="4">
    <nc r="K83">
      <v>36.1</v>
    </nc>
  </rcc>
  <rcc rId="2006" sId="4" numFmtId="4">
    <nc r="J82">
      <v>7</v>
    </nc>
  </rcc>
  <rcc rId="2007" sId="4" numFmtId="4">
    <nc r="J83">
      <v>9</v>
    </nc>
  </rcc>
  <rcc rId="2008" sId="4" numFmtId="4">
    <nc r="K84">
      <v>101.9</v>
    </nc>
  </rcc>
  <rcc rId="2009" sId="4" endOfListFormulaUpdate="1">
    <oc r="K85">
      <f>AVERAGE(K79:K81)</f>
    </oc>
    <nc r="K85">
      <f>AVERAGE(K79:K84)</f>
    </nc>
  </rcc>
  <rcc rId="2010" sId="4" numFmtId="4">
    <nc r="J84">
      <v>32</v>
    </nc>
  </rcc>
  <rcc rId="2011" sId="4" endOfListFormulaUpdate="1">
    <oc r="J85">
      <f>AVERAGE(J79:J81)</f>
    </oc>
    <nc r="J85">
      <f>AVERAGE(J79:J84)</f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2" sId="4" numFmtId="4">
    <nc r="W82">
      <v>15</v>
    </nc>
  </rcc>
  <rcc rId="2013" sId="4" numFmtId="4">
    <nc r="W83">
      <v>15</v>
    </nc>
  </rcc>
  <rcc rId="2014" sId="4" numFmtId="4">
    <nc r="W84">
      <v>15</v>
    </nc>
  </rcc>
  <rcc rId="2015" sId="4">
    <nc r="L82">
      <f>J82/I82</f>
    </nc>
  </rcc>
  <rcc rId="2016" sId="4">
    <nc r="L83">
      <f>J83/I83</f>
    </nc>
  </rcc>
  <rcc rId="2017" sId="4">
    <nc r="L84">
      <f>J84/I84</f>
    </nc>
  </rcc>
  <rcc rId="2018" sId="4">
    <oc r="L79">
      <f>+K79/I79</f>
    </oc>
    <nc r="L79">
      <f>J79/I79</f>
    </nc>
  </rcc>
  <rcc rId="2019" sId="4">
    <oc r="L80">
      <f>+K80/I80</f>
    </oc>
    <nc r="L80">
      <f>J80/I80</f>
    </nc>
  </rcc>
  <rcc rId="2020" sId="4">
    <oc r="L81">
      <f>+K81/I81</f>
    </oc>
    <nc r="L81">
      <f>J81/I81</f>
    </nc>
  </rcc>
  <rcc rId="2021" sId="4">
    <oc r="N61" t="inlineStr">
      <is>
        <t>Sede Pucallpa</t>
      </is>
    </oc>
    <nc r="N61" t="inlineStr">
      <is>
        <t>Sede Ucayali</t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2" sId="4" numFmtId="4">
    <nc r="P68">
      <v>158</v>
    </nc>
  </rcc>
  <rcc rId="2023" sId="4" numFmtId="4">
    <nc r="Q68">
      <v>687.2</v>
    </nc>
  </rcc>
  <rcc rId="2024" sId="4">
    <nc r="R68">
      <f>P68/O68</f>
    </nc>
  </rcc>
  <rcc rId="2025" sId="4">
    <nc r="R69">
      <f>P69/O69</f>
    </nc>
  </rcc>
  <rcc rId="2026" sId="4">
    <nc r="R70">
      <f>P70/O70</f>
    </nc>
  </rcc>
  <rcc rId="2027" sId="3">
    <oc r="N61" t="inlineStr">
      <is>
        <t>Sede Pucallpa</t>
      </is>
    </oc>
    <nc r="N61" t="inlineStr">
      <is>
        <t>Sede Ucayali</t>
      </is>
    </nc>
  </rcc>
  <rcc rId="2028" sId="3" numFmtId="4">
    <nc r="P68">
      <v>864</v>
    </nc>
  </rcc>
  <rcc rId="2029" sId="3" numFmtId="4">
    <nc r="Q68">
      <v>918</v>
    </nc>
  </rcc>
  <rcc rId="2030" sId="3">
    <nc r="R68">
      <f>Q68/O68</f>
    </nc>
  </rcc>
  <rcc rId="2031" sId="3">
    <nc r="R69">
      <f>Q69/O69</f>
    </nc>
  </rcc>
  <rcc rId="2032" sId="3">
    <nc r="R70">
      <f>Q70/O70</f>
    </nc>
  </rcc>
  <rcc rId="2033" sId="3" numFmtId="4">
    <nc r="P69">
      <v>896.8</v>
    </nc>
  </rcc>
  <rcc rId="2034" sId="3" endOfListFormulaUpdate="1">
    <oc r="P71">
      <f>AVERAGE(P65:P67)</f>
    </oc>
    <nc r="P71">
      <f>AVERAGE(P65:P69)</f>
    </nc>
  </rcc>
  <rcc rId="2035" sId="3" numFmtId="4">
    <nc r="Q69">
      <v>958</v>
    </nc>
  </rcc>
  <rcc rId="2036" sId="3" endOfListFormulaUpdate="1">
    <oc r="Q71">
      <f>AVERAGE(Q65:Q67)</f>
    </oc>
    <nc r="Q71">
      <f>AVERAGE(Q65:Q69)</f>
    </nc>
  </rcc>
  <rfmt sheetId="3" sqref="P70:Q70">
    <dxf>
      <fill>
        <patternFill>
          <bgColor theme="5" tint="0.79998168889431442"/>
        </patternFill>
      </fill>
    </dxf>
  </rfmt>
  <rcc rId="2037" sId="4" numFmtId="4">
    <nc r="P69">
      <v>136</v>
    </nc>
  </rcc>
  <rcc rId="2038" sId="4" endOfListFormulaUpdate="1">
    <oc r="P71">
      <f>AVERAGE(P65:P67)</f>
    </oc>
    <nc r="P71">
      <f>AVERAGE(P65:P69)</f>
    </nc>
  </rcc>
  <rcc rId="2039" sId="4" numFmtId="4">
    <nc r="Q69">
      <v>0</v>
    </nc>
  </rcc>
  <rcc rId="2040" sId="4" endOfListFormulaUpdate="1">
    <oc r="Q71">
      <f>AVERAGE(Q65:Q67)</f>
    </oc>
    <nc r="Q71">
      <f>AVERAGE(Q65:Q69)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7" sId="1">
    <nc r="Z34">
      <f>SUM(Z32:Z33)</f>
    </nc>
  </rcc>
  <rfmt sheetId="1" sqref="Z32:Z34" start="0" length="0">
    <dxf>
      <border>
        <left style="thin">
          <color indexed="64"/>
        </left>
      </border>
    </dxf>
  </rfmt>
  <rfmt sheetId="1" sqref="Z32:AD32" start="0" length="0">
    <dxf>
      <border>
        <top style="thin">
          <color indexed="64"/>
        </top>
      </border>
    </dxf>
  </rfmt>
  <rfmt sheetId="1" sqref="AD32:AD34" start="0" length="0">
    <dxf>
      <border>
        <right style="thin">
          <color indexed="64"/>
        </right>
      </border>
    </dxf>
  </rfmt>
  <rfmt sheetId="1" sqref="Z34:AD34" start="0" length="0">
    <dxf>
      <border>
        <bottom style="thin">
          <color indexed="64"/>
        </bottom>
      </border>
    </dxf>
  </rfmt>
  <rfmt sheetId="1" sqref="Z32:AD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98" sId="1" odxf="1" dxf="1">
    <nc r="AC34">
      <f>X25</f>
    </nc>
    <odxf>
      <numFmt numFmtId="0" formatCode="General"/>
    </odxf>
    <ndxf>
      <numFmt numFmtId="4" formatCode="#,##0.00"/>
    </ndxf>
  </rcc>
  <rcc rId="1599" sId="1">
    <nc r="AC32">
      <f>AC34*AB32</f>
    </nc>
  </rcc>
  <rcc rId="1600" sId="1">
    <nc r="AC33">
      <f>AC34*AB33</f>
    </nc>
  </rcc>
  <rcc rId="1601" sId="1">
    <nc r="AD34">
      <f>SUM(AC32:AC33)</f>
    </nc>
  </rcc>
  <rfmt sheetId="1" sqref="Z1:AD1048576" start="0" length="2147483647">
    <dxf>
      <font>
        <name val="Arial Narrow"/>
        <scheme val="none"/>
      </font>
    </dxf>
  </rfmt>
  <rfmt sheetId="1" sqref="AC32:AC33">
    <dxf>
      <numFmt numFmtId="164" formatCode="0.0000"/>
    </dxf>
  </rfmt>
  <rfmt sheetId="1" sqref="AC32:AC33">
    <dxf>
      <numFmt numFmtId="165" formatCode="0.00000"/>
    </dxf>
  </rfmt>
  <rfmt sheetId="1" sqref="AC32:AC33">
    <dxf>
      <numFmt numFmtId="164" formatCode="0.0000"/>
    </dxf>
  </rfmt>
  <rfmt sheetId="1" sqref="AC32:AC33">
    <dxf>
      <numFmt numFmtId="166" formatCode="0.000"/>
    </dxf>
  </rfmt>
  <rfmt sheetId="1" sqref="AC32:AC33">
    <dxf>
      <numFmt numFmtId="2" formatCode="0.00"/>
    </dxf>
  </rfmt>
  <rfmt sheetId="1" sqref="AC32:AC33">
    <dxf>
      <numFmt numFmtId="167" formatCode="0.0"/>
    </dxf>
  </rfmt>
  <rfmt sheetId="1" sqref="AC32:AC33">
    <dxf>
      <numFmt numFmtId="1" formatCode="0"/>
    </dxf>
  </rfmt>
  <rfmt sheetId="1" sqref="AC32:AC33">
    <dxf>
      <numFmt numFmtId="167" formatCode="0.0"/>
    </dxf>
  </rfmt>
  <rfmt sheetId="1" sqref="AC32:AC33">
    <dxf>
      <numFmt numFmtId="2" formatCode="0.00"/>
    </dxf>
  </rfmt>
  <rfmt sheetId="1" sqref="AC32:AC33">
    <dxf>
      <numFmt numFmtId="167" formatCode="0.0"/>
    </dxf>
  </rfmt>
  <rfmt sheetId="1" sqref="AC32:AC33">
    <dxf>
      <numFmt numFmtId="1" formatCode="0"/>
    </dxf>
  </rfmt>
  <rfmt sheetId="1" sqref="AD32" start="0" length="0">
    <dxf>
      <numFmt numFmtId="1" formatCode="0"/>
    </dxf>
  </rfmt>
  <rfmt sheetId="1" sqref="AD33" start="0" length="0">
    <dxf>
      <numFmt numFmtId="1" formatCode="0"/>
    </dxf>
  </rfmt>
  <rcc rId="1602" sId="1">
    <oc r="Z26">
      <f>V16+V15+V17+V18</f>
    </oc>
    <nc r="Z26"/>
  </rcc>
  <rcc rId="1603" sId="1">
    <oc r="Z27">
      <f>V31+V30+V32+V33+V34</f>
    </oc>
    <nc r="Z27"/>
  </rcc>
  <rcc rId="1604" sId="1">
    <oc r="Z28">
      <f>SUM(Z26:Z27)</f>
    </oc>
    <nc r="Z28"/>
  </rcc>
  <rfmt sheetId="1" sqref="W16" start="0" length="0">
    <dxf>
      <font>
        <sz val="11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5" sId="1" odxf="1" dxf="1">
    <nc r="W15" t="inlineStr">
      <is>
        <t>TENEMOS</t>
      </is>
    </nc>
    <ndxf>
      <font>
        <sz val="11"/>
        <color theme="1"/>
        <name val="Arial Narrow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Y32" start="0" length="0">
    <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06" sId="1" odxf="1" dxf="1">
    <nc r="Y33">
      <v>145</v>
    </nc>
    <ndxf>
      <font>
        <sz val="11"/>
        <color theme="1"/>
        <name val="Arial Narrow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Y32">
    <dxf>
      <numFmt numFmtId="30" formatCode="@"/>
    </dxf>
  </rfmt>
  <rcc rId="1607" sId="1" numFmtId="30">
    <nc r="Y32" t="inlineStr">
      <is>
        <t>024</t>
      </is>
    </nc>
  </rcc>
  <rfmt sheetId="1" sqref="Y32:Y33">
    <dxf>
      <alignment horizontal="center" readingOrder="0"/>
    </dxf>
  </rfmt>
  <rfmt sheetId="1" sqref="Y32:Y33">
    <dxf>
      <alignment vertical="center" readingOrder="0"/>
    </dxf>
  </rfmt>
  <rfmt sheetId="1" sqref="AC32:AC33" start="0" length="2147483647">
    <dxf>
      <font>
        <b/>
      </font>
    </dxf>
  </rfmt>
  <rfmt sheetId="1" sqref="AC32:AC33" start="0" length="2147483647">
    <dxf>
      <font>
        <sz val="12"/>
      </font>
    </dxf>
  </rfmt>
  <rfmt sheetId="1" sqref="AC32:AC33" start="0" length="2147483647">
    <dxf>
      <font>
        <sz val="14"/>
      </font>
    </dxf>
  </rfmt>
  <rfmt sheetId="1" sqref="X25" start="0" length="2147483647">
    <dxf>
      <font>
        <b/>
      </font>
    </dxf>
  </rfmt>
  <rfmt sheetId="1" sqref="AC34" start="0" length="2147483647">
    <dxf>
      <font>
        <b/>
      </font>
    </dxf>
  </rfmt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P70:Q70">
    <dxf>
      <fill>
        <patternFill>
          <bgColor theme="5" tint="0.79998168889431442"/>
        </patternFill>
      </fill>
    </dxf>
  </rfmt>
  <rcc rId="2041" sId="4">
    <nc r="U68">
      <v>5</v>
    </nc>
  </rcc>
  <rcc rId="2042" sId="4">
    <nc r="U69">
      <v>5</v>
    </nc>
  </rcc>
  <rcc rId="2043" sId="4">
    <nc r="U70">
      <v>5</v>
    </nc>
  </rcc>
  <rcc rId="2044" sId="4" numFmtId="4">
    <nc r="V68">
      <v>4</v>
    </nc>
  </rcc>
  <rcc rId="2045" sId="4" numFmtId="4">
    <nc r="W68">
      <v>18.100000000000001</v>
    </nc>
  </rcc>
  <rcc rId="2046" sId="4" numFmtId="4">
    <nc r="V69">
      <v>4</v>
    </nc>
  </rcc>
  <rcc rId="2047" sId="4" endOfListFormulaUpdate="1">
    <oc r="V71">
      <f>AVERAGE(V65:V67)</f>
    </oc>
    <nc r="V71">
      <f>AVERAGE(V65:V69)</f>
    </nc>
  </rcc>
  <rcc rId="2048" sId="4" numFmtId="4">
    <nc r="W69">
      <v>18</v>
    </nc>
  </rcc>
  <rcc rId="2049" sId="4" endOfListFormulaUpdate="1">
    <oc r="W71">
      <f>AVERAGE(W65:W67)</f>
    </oc>
    <nc r="W71">
      <f>AVERAGE(W65:W69)</f>
    </nc>
  </rcc>
  <rcc rId="2050" sId="4">
    <nc r="X68">
      <f>V68/U68</f>
    </nc>
  </rcc>
  <rcc rId="2051" sId="4">
    <nc r="X69">
      <f>V69/U69</f>
    </nc>
  </rcc>
  <rcc rId="2052" sId="4">
    <nc r="X70">
      <f>V70/U70</f>
    </nc>
  </rcc>
  <rfmt sheetId="4" sqref="V70:W70">
    <dxf>
      <fill>
        <patternFill>
          <bgColor theme="5" tint="0.79998168889431442"/>
        </patternFill>
      </fill>
    </dxf>
  </rfmt>
  <rcv guid="{6348123E-E71C-4D46-BA3B-F837DFD80CFE}" action="delete"/>
  <rcv guid="{6348123E-E71C-4D46-BA3B-F837DFD80CFE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3" sId="3" numFmtId="4">
    <nc r="V68">
      <v>472.5</v>
    </nc>
  </rcc>
  <rcc rId="2054" sId="3" numFmtId="4">
    <nc r="W68">
      <v>398</v>
    </nc>
  </rcc>
  <rcc rId="2055" sId="3">
    <nc r="X68">
      <f>W68/U68</f>
    </nc>
  </rcc>
  <rcc rId="2056" sId="3">
    <nc r="X69">
      <f>W69/U69</f>
    </nc>
  </rcc>
  <rcc rId="2057" sId="3">
    <nc r="X70">
      <f>W70/U70</f>
    </nc>
  </rcc>
  <rcc rId="2058" sId="3" numFmtId="4">
    <nc r="V69">
      <v>576.6</v>
    </nc>
  </rcc>
  <rcc rId="2059" sId="3" numFmtId="4">
    <nc r="W69">
      <v>496</v>
    </nc>
  </rcc>
  <rcc rId="2060" sId="3" numFmtId="4">
    <nc r="V70">
      <v>655.1</v>
    </nc>
  </rcc>
  <rcc rId="2061" sId="3" endOfListFormulaUpdate="1">
    <oc r="V71">
      <f>AVERAGE(V65:V67)</f>
    </oc>
    <nc r="V71">
      <f>AVERAGE(V65:V70)</f>
    </nc>
  </rcc>
  <rcc rId="2062" sId="3" numFmtId="4">
    <nc r="W70">
      <v>542</v>
    </nc>
  </rcc>
  <rcc rId="2063" sId="3" endOfListFormulaUpdate="1">
    <oc r="W71">
      <f>AVERAGE(W65:W67)</f>
    </oc>
    <nc r="W71">
      <f>AVERAGE(W65:W70)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4" sId="3" numFmtId="4">
    <nc r="V82">
      <v>50</v>
    </nc>
  </rcc>
  <rcc rId="2065" sId="3" numFmtId="4">
    <nc r="V83">
      <v>50</v>
    </nc>
  </rcc>
  <rcc rId="2066" sId="3" numFmtId="4">
    <nc r="V84">
      <v>50</v>
    </nc>
  </rcc>
  <rfmt sheetId="4" sqref="V79:V84">
    <dxf>
      <fill>
        <patternFill>
          <bgColor theme="9" tint="0.59999389629810485"/>
        </patternFill>
      </fill>
    </dxf>
  </rfmt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is rId="2067" sheetId="8" name="[TRANSFERENCIA JUNIO 2023.xlsx]Hoja3" sheetPosition="4"/>
  <rcc rId="2068" sId="3" numFmtId="4">
    <nc r="D54">
      <v>372.5</v>
    </nc>
  </rcc>
  <rcc rId="2069" sId="3" numFmtId="4">
    <nc r="E54">
      <v>361</v>
    </nc>
  </rcc>
  <rcc rId="2070" sId="3" endOfListFormulaUpdate="1">
    <oc r="E57">
      <f>AVERAGE(E51:E53)</f>
    </oc>
    <nc r="E57">
      <f>AVERAGE(E51:E54)</f>
    </nc>
  </rcc>
  <rcc rId="2071" sId="3">
    <nc r="F54">
      <f>E54/C54</f>
    </nc>
  </rcc>
  <rcc rId="2072" sId="3" numFmtId="4">
    <nc r="D55">
      <v>402.5</v>
    </nc>
  </rcc>
  <rcc rId="2073" sId="3" endOfListFormulaUpdate="1">
    <oc r="D57">
      <f>AVERAGE(D51:D53)</f>
    </oc>
    <nc r="D57">
      <f>AVERAGE(D51:D55)</f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4" sId="3" numFmtId="4">
    <nc r="E55">
      <v>393</v>
    </nc>
  </rcc>
  <rcc rId="2075" sId="3">
    <nc r="F55">
      <f>E55/C55</f>
    </nc>
  </rcc>
  <rcc rId="2076" sId="3" endOfListFormulaUpdate="1">
    <oc r="D57">
      <f>AVERAGE(D51:D55)</f>
    </oc>
    <nc r="D57">
      <f>AVERAGE(D51:D56)</f>
    </nc>
  </rcc>
  <rcc rId="2077" sId="3" numFmtId="4">
    <nc r="D56">
      <v>349.3</v>
    </nc>
  </rcc>
  <rcc rId="2078" sId="3" numFmtId="4">
    <nc r="E56">
      <v>335</v>
    </nc>
  </rcc>
  <rcc rId="2079" sId="3" endOfListFormulaUpdate="1">
    <oc r="E57">
      <f>AVERAGE(E51:E54)</f>
    </oc>
    <nc r="E57">
      <f>AVERAGE(E51:E56)</f>
    </nc>
  </rcc>
  <rcc rId="2080" sId="3">
    <nc r="F56">
      <f>E56/C56</f>
    </nc>
  </rcc>
  <rcc rId="2081" sId="4" numFmtId="4">
    <nc r="D54">
      <v>13</v>
    </nc>
  </rcc>
  <rcc rId="2082" sId="4" numFmtId="4">
    <nc r="E54">
      <v>98</v>
    </nc>
  </rcc>
  <rcc rId="2083" sId="4">
    <nc r="F54">
      <f>D54/C54</f>
    </nc>
  </rcc>
  <rcc rId="2084" sId="4" numFmtId="4">
    <nc r="D55">
      <v>12</v>
    </nc>
  </rcc>
  <rcc rId="2085" sId="4">
    <nc r="F55">
      <f>D55/C55</f>
    </nc>
  </rcc>
  <rcc rId="2086" sId="4" numFmtId="4">
    <nc r="E55">
      <v>90.3</v>
    </nc>
  </rcc>
  <rcc rId="2087" sId="4" numFmtId="4">
    <nc r="D56">
      <v>9</v>
    </nc>
  </rcc>
  <rcc rId="2088" sId="4" endOfListFormulaUpdate="1">
    <oc r="D57">
      <f>AVERAGE(D51:D53)</f>
    </oc>
    <nc r="D57">
      <f>AVERAGE(D51:D56)</f>
    </nc>
  </rcc>
  <rcc rId="2089" sId="4">
    <nc r="F56">
      <f>D56/C56</f>
    </nc>
  </rcc>
  <rcc rId="2090" sId="4" numFmtId="4">
    <nc r="E56">
      <v>69.099999999999994</v>
    </nc>
  </rcc>
  <rcc rId="2091" sId="4" endOfListFormulaUpdate="1">
    <oc r="E57">
      <f>AVERAGE(E51:E53)</f>
    </oc>
    <nc r="E57">
      <f>AVERAGE(E51:E56)</f>
    </nc>
  </rcc>
  <rcv guid="{6348123E-E71C-4D46-BA3B-F837DFD80CFE}" action="delete"/>
  <rcv guid="{6348123E-E71C-4D46-BA3B-F837DFD80CFE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92" sId="7" ref="A1:A1048576" action="deleteCol">
    <rfmt sheetId="7" xfDxf="1" sqref="A1:A1048576" start="0" length="0"/>
  </rrc>
  <rrc rId="2093" sId="7" ref="A1:A1048576" action="deleteCol">
    <rfmt sheetId="7" xfDxf="1" sqref="A1:A1048576" start="0" length="0"/>
  </rrc>
  <rrc rId="2094" sId="7" ref="A1:A1048576" action="deleteCol">
    <rfmt sheetId="7" xfDxf="1" sqref="A1:A1048576" start="0" length="0"/>
  </rrc>
  <rrc rId="2095" sId="7" ref="A1:A1048576" action="deleteCol">
    <rfmt sheetId="7" xfDxf="1" sqref="A1:A1048576" start="0" length="0"/>
  </rrc>
  <rrc rId="2096" sId="7" ref="A1:A1048576" action="deleteCol">
    <rfmt sheetId="7" xfDxf="1" sqref="A1:A1048576" start="0" length="0"/>
    <rcc rId="0" sId="7" dxf="1" numFmtId="14">
      <nc r="A8">
        <v>0.75540000000000007</v>
      </nc>
      <ndxf>
        <font>
          <sz val="10"/>
          <color theme="0"/>
          <name val="Calibri"/>
          <scheme val="minor"/>
        </font>
        <numFmt numFmtId="14" formatCode="0.00%"/>
        <fill>
          <patternFill patternType="solid">
            <bgColor rgb="FF0070C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14">
      <nc r="A9">
        <v>0.75540000000000007</v>
      </nc>
      <ndxf>
        <font>
          <sz val="10"/>
          <color theme="0"/>
          <name val="Calibri"/>
          <scheme val="minor"/>
        </font>
        <numFmt numFmtId="14" formatCode="0.00%"/>
        <fill>
          <patternFill patternType="solid">
            <bgColor rgb="FF0070C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7" sId="7" ref="A1:A1048576" action="deleteCol">
    <rfmt sheetId="7" xfDxf="1" sqref="A1:A1048576" start="0" length="0"/>
    <rcc rId="0" sId="7" dxf="1" numFmtId="14">
      <nc r="A8">
        <v>0.24460000000000001</v>
      </nc>
      <ndxf>
        <font>
          <sz val="10"/>
          <color theme="0"/>
          <name val="Calibri"/>
          <scheme val="minor"/>
        </font>
        <numFmt numFmtId="14" formatCode="0.00%"/>
        <fill>
          <patternFill patternType="solid">
            <bgColor rgb="FF0070C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7" dxf="1" numFmtId="14">
      <nc r="A9">
        <v>0.24460000000000001</v>
      </nc>
      <ndxf>
        <font>
          <sz val="10"/>
          <color theme="0"/>
          <name val="Calibri"/>
          <scheme val="minor"/>
        </font>
        <numFmt numFmtId="14" formatCode="0.00%"/>
        <fill>
          <patternFill patternType="solid">
            <bgColor rgb="FF0070C0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098" sId="7" ref="A1:A1048576" action="deleteCol">
    <rfmt sheetId="7" xfDxf="1" sqref="A1:A1048576" start="0" length="0"/>
  </rrc>
  <rrc rId="2099" sId="7" ref="A1:A1048576" action="deleteCol">
    <rfmt sheetId="7" xfDxf="1" sqref="A1:A1048576" start="0" length="0"/>
  </rrc>
  <rrc rId="2100" sId="7" ref="A1:A1048576" action="deleteCol">
    <rfmt sheetId="7" xfDxf="1" sqref="A1:A1048576" start="0" length="0"/>
  </rr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1" sId="3" odxf="1" s="1" dxf="1">
    <nc r="AA21" t="inlineStr">
      <is>
        <t>Sede Ancash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21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21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21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21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02" sId="3" odxf="1" s="1" dxf="1">
    <nc r="AA22" t="inlineStr">
      <is>
        <t>Sede Ayacucho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</ndxf>
  </rcc>
  <rfmt sheetId="3" s="1" sqref="AB2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2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2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E22" start="0" length="0">
    <dxf>
      <font>
        <b/>
        <sz val="11"/>
        <color auto="1"/>
        <name val="Arial"/>
        <scheme val="none"/>
      </font>
      <alignment horizontal="center" readingOrder="0"/>
    </dxf>
  </rfmt>
  <rcc rId="2103" sId="3">
    <oc r="H19" t="inlineStr">
      <is>
        <t>Sede Cajamarca</t>
      </is>
    </oc>
    <nc r="H19" t="inlineStr">
      <is>
        <t>Sede Ayacucho</t>
      </is>
    </nc>
  </rcc>
  <rcc rId="2104" sId="3" odxf="1" s="1" dxf="1">
    <nc r="AA23" t="inlineStr">
      <is>
        <t>Sede Ayacucho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</ndxf>
  </rcc>
  <rfmt sheetId="3" s="1" sqref="AB23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23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23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E23" start="0" length="0">
    <dxf>
      <font>
        <b/>
        <sz val="11"/>
        <color auto="1"/>
        <name val="Arial"/>
        <scheme val="none"/>
      </font>
      <alignment horizontal="center" readingOrder="0"/>
    </dxf>
  </rfmt>
  <rcc rId="2105" sId="3" odxf="1" s="1" dxf="1">
    <nc r="AA24" t="inlineStr">
      <is>
        <t>Sede Cusco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border outline="0">
        <top style="medium">
          <color indexed="64"/>
        </top>
      </border>
    </ndxf>
  </rcc>
  <rfmt sheetId="3" s="1" sqref="AB2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medium">
          <color indexed="64"/>
        </top>
      </border>
    </dxf>
  </rfmt>
  <rfmt sheetId="3" s="1" sqref="AC2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medium">
          <color indexed="64"/>
        </top>
      </border>
    </dxf>
  </rfmt>
  <rfmt sheetId="3" s="1" sqref="AD2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medium">
          <color indexed="64"/>
        </top>
      </border>
    </dxf>
  </rfmt>
  <rfmt sheetId="3" s="1" sqref="AE2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medium">
          <color indexed="64"/>
        </top>
      </border>
    </dxf>
  </rfmt>
  <rcc rId="2106" sId="3" odxf="1" s="1" dxf="1">
    <nc r="AA25" t="inlineStr">
      <is>
        <t>Sede Huanuco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</ndxf>
  </rcc>
  <rfmt sheetId="3" s="1" sqref="AB25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25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25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E25" start="0" length="0">
    <dxf>
      <font>
        <b/>
        <sz val="11"/>
        <color auto="1"/>
        <name val="Arial"/>
        <scheme val="none"/>
      </font>
      <alignment horizontal="center" readingOrder="0"/>
    </dxf>
  </rfmt>
  <rcc rId="2107" sId="3" odxf="1" s="1" dxf="1">
    <nc r="AA26" t="inlineStr">
      <is>
        <t>Sede Ica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</ndxf>
  </rcc>
  <rfmt sheetId="3" s="1" sqref="AB26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26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26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E26" start="0" length="0">
    <dxf>
      <font>
        <b/>
        <sz val="11"/>
        <color auto="1"/>
        <name val="Arial"/>
        <scheme val="none"/>
      </font>
      <alignment horizontal="center" readingOrder="0"/>
    </dxf>
  </rfmt>
  <rcc rId="2108" sId="3" odxf="1" s="1" dxf="1">
    <nc r="AA27" t="inlineStr">
      <is>
        <t>Sede Junin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2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2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2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2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09" sId="3" odxf="1" s="1" dxf="1">
    <nc r="AA28" t="inlineStr">
      <is>
        <t>Sede Loreto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2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2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2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2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0" sId="3" odxf="1" s="1" dxf="1">
    <nc r="AA29" t="inlineStr">
      <is>
        <t>Sede Madre de Dios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2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2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2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2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1" sId="3" odxf="1" s="1" dxf="1">
    <nc r="Z30" t="inlineStr">
      <is>
        <t>Sede Piura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none">
          <bgColor indexed="65"/>
        </patternFill>
      </fill>
    </ndxf>
  </rcc>
  <rfmt sheetId="3" s="1" sqref="AA30" start="0" length="0">
    <dxf>
      <font>
        <b/>
        <sz val="11"/>
        <color auto="1"/>
        <name val="Arial"/>
        <scheme val="none"/>
      </font>
      <fill>
        <patternFill patternType="none">
          <bgColor indexed="65"/>
        </patternFill>
      </fill>
    </dxf>
  </rfmt>
  <rfmt sheetId="3" s="1" sqref="AB30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30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30" start="0" length="0">
    <dxf>
      <font>
        <b/>
        <sz val="11"/>
        <color auto="1"/>
        <name val="Arial"/>
        <scheme val="none"/>
      </font>
      <alignment horizontal="center" readingOrder="0"/>
    </dxf>
  </rfmt>
  <rcc rId="2112" sId="3">
    <nc r="X31" t="inlineStr">
      <is>
        <t>Sede Ucayali</t>
      </is>
    </nc>
  </rcc>
  <rcc rId="2113" sId="4" odxf="1" s="1" dxf="1">
    <nc r="AB3" t="inlineStr">
      <is>
        <t>Sede Amazonas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4" sId="4" odxf="1" s="1" dxf="1">
    <nc r="AB4" t="inlineStr">
      <is>
        <t>Sede Apurimac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5" sId="4" odxf="1" s="1" dxf="1">
    <nc r="AB5" t="inlineStr">
      <is>
        <t>Sede Ayacucho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5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5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5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5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6" sId="4" odxf="1" s="1" dxf="1">
    <nc r="AB6" t="inlineStr">
      <is>
        <t>Sede Cajamarca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thin">
          <color indexed="64"/>
        </top>
      </border>
    </ndxf>
  </rcc>
  <rfmt sheetId="4" s="1" sqref="AC6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thin">
          <color indexed="64"/>
        </top>
      </border>
    </dxf>
  </rfmt>
  <rfmt sheetId="4" s="1" sqref="AD6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thin">
          <color indexed="64"/>
        </top>
      </border>
    </dxf>
  </rfmt>
  <rfmt sheetId="4" s="1" sqref="AE6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thin">
          <color indexed="64"/>
        </top>
      </border>
    </dxf>
  </rfmt>
  <rfmt sheetId="4" s="1" sqref="AF6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top style="thin">
          <color indexed="64"/>
        </top>
      </border>
    </dxf>
  </rfmt>
  <rcc rId="2117" sId="4" odxf="1" s="1" dxf="1">
    <nc r="AB7" t="inlineStr">
      <is>
        <t>Sede Huanuco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7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8" sId="4" odxf="1" s="1" dxf="1">
    <nc r="AB8" t="inlineStr">
      <is>
        <t>Sede Ica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B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C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9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19" sId="4" odxf="1" dxf="1">
    <nc r="AB9" t="inlineStr">
      <is>
        <t>Sede Ucayali</t>
      </is>
    </nc>
    <ndxf>
      <fill>
        <patternFill patternType="none">
          <bgColor indexed="65"/>
        </patternFill>
      </fill>
    </ndxf>
  </rcc>
  <rfmt sheetId="4" sqref="AC9" start="0" length="0">
    <dxf>
      <fill>
        <patternFill patternType="none">
          <bgColor indexed="65"/>
        </patternFill>
      </fill>
    </dxf>
  </rfmt>
  <rfmt sheetId="4" sqref="AD9" start="0" length="0">
    <dxf>
      <fill>
        <patternFill patternType="none">
          <bgColor indexed="65"/>
        </patternFill>
      </fill>
    </dxf>
  </rfmt>
  <rfmt sheetId="4" sqref="AE9" start="0" length="0">
    <dxf>
      <fill>
        <patternFill patternType="none">
          <bgColor indexed="65"/>
        </patternFill>
      </fill>
    </dxf>
  </rfmt>
  <rfmt sheetId="4" sqref="AF9" start="0" length="0">
    <dxf>
      <fill>
        <patternFill patternType="none">
          <bgColor indexed="65"/>
        </patternFill>
      </fill>
    </dxf>
  </rfmt>
  <rcc rId="2120" sId="4" odxf="1" s="1" dxf="1">
    <nc r="AB10" t="inlineStr">
      <is>
        <t>Sede Puno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1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1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1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1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21" sId="4" odxf="1" s="1" dxf="1">
    <nc r="AB11" t="inlineStr">
      <is>
        <t>Sede Lambayeque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alignment horizontal="center" readingOrder="0"/>
    </ndxf>
  </rcc>
  <rfmt sheetId="4" s="1" sqref="AC11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D11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E11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F11" start="0" length="0">
    <dxf>
      <font>
        <b/>
        <sz val="11"/>
        <color auto="1"/>
        <name val="Arial"/>
        <scheme val="none"/>
      </font>
      <alignment horizontal="center" readingOrder="0"/>
    </dxf>
  </rfmt>
  <rcc rId="2122" sId="4" odxf="1" s="1" dxf="1">
    <nc r="AB12" t="inlineStr">
      <is>
        <t>Sede San Martin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12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12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12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12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23" sId="4" odxf="1" s="1" dxf="1">
    <nc r="AB13" t="inlineStr">
      <is>
        <t>Sede Tumbes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ndxf>
  </rcc>
  <rfmt sheetId="4" s="1" sqref="AC1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1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1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F1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qref="AB3:AB15" start="0" length="2147483647">
    <dxf>
      <font>
        <sz val="12"/>
      </font>
    </dxf>
  </rfmt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B3:AB15" start="0" length="2147483647">
    <dxf>
      <font>
        <sz val="14"/>
      </font>
    </dxf>
  </rfmt>
  <rfmt sheetId="4" sqref="AB3:AB15" start="0" length="2147483647">
    <dxf>
      <font>
        <sz val="16"/>
      </font>
    </dxf>
  </rfmt>
  <rfmt sheetId="4" sqref="AB3:AB15" start="0" length="2147483647">
    <dxf>
      <font>
        <sz val="18"/>
      </font>
    </dxf>
  </rfmt>
  <rfmt sheetId="4" sqref="AB3:AB15" start="0" length="2147483647">
    <dxf>
      <font>
        <sz val="20"/>
      </font>
    </dxf>
  </rfmt>
  <rfmt sheetId="4" sqref="AB3:AB15" start="0" length="2147483647">
    <dxf>
      <font>
        <sz val="22"/>
      </font>
    </dxf>
  </rfmt>
  <rfmt sheetId="4" s="1" sqref="AB14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C14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D14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E14" start="0" length="0">
    <dxf>
      <font>
        <b/>
        <sz val="11"/>
        <color auto="1"/>
        <name val="Arial"/>
        <scheme val="none"/>
      </font>
      <alignment horizontal="center" readingOrder="0"/>
    </dxf>
  </rfmt>
  <rfmt sheetId="4" s="1" sqref="AF14" start="0" length="0">
    <dxf>
      <font>
        <b/>
        <sz val="11"/>
        <color auto="1"/>
        <name val="Arial"/>
        <scheme val="none"/>
      </font>
      <alignment horizontal="center" readingOrder="0"/>
    </dxf>
  </rfmt>
  <rcc rId="2124" sId="3">
    <oc r="H19" t="inlineStr">
      <is>
        <t>Sede Ayacucho</t>
      </is>
    </oc>
    <nc r="H19" t="inlineStr">
      <is>
        <t>Sede Cajamarca</t>
      </is>
    </nc>
  </rcc>
  <rcc rId="2125" sId="3">
    <oc r="AA23" t="inlineStr">
      <is>
        <t>Sede Ayacucho</t>
      </is>
    </oc>
    <nc r="AA23" t="inlineStr">
      <is>
        <t>Sede Cajamarca</t>
      </is>
    </nc>
  </rcc>
  <rcc rId="2126" sId="3" odxf="1" s="1" dxf="1">
    <nc r="AA32" t="inlineStr">
      <is>
        <t>Sede Huancavelica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</ndxf>
  </rcc>
  <rfmt sheetId="3" s="1" sqref="AB3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C3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D32" start="0" length="0">
    <dxf>
      <font>
        <b/>
        <sz val="11"/>
        <color auto="1"/>
        <name val="Arial"/>
        <scheme val="none"/>
      </font>
      <alignment horizontal="center" readingOrder="0"/>
    </dxf>
  </rfmt>
  <rfmt sheetId="3" s="1" sqref="AE32" start="0" length="0">
    <dxf>
      <font>
        <b/>
        <sz val="11"/>
        <color auto="1"/>
        <name val="Arial"/>
        <scheme val="none"/>
      </font>
      <alignment horizontal="center" readingOrder="0"/>
    </dxf>
  </rfmt>
  <rcc rId="2127" sId="3" odxf="1" s="1" dxf="1">
    <nc r="AA33" t="inlineStr">
      <is>
        <t>Sede Lambayeque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3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3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3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33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28" sId="3" odxf="1" s="1" dxf="1">
    <nc r="AA34" t="inlineStr">
      <is>
        <t>Sede Tumbes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3" s="1" sqref="AB3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C3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D3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3" s="1" sqref="AE34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rc rId="2129" sId="3" ref="Y1:Y1048576" action="insertCol"/>
  <rrc rId="2130" sId="3" ref="Y1:Y1048576" action="insertCol"/>
  <rm rId="2131" sheetId="3" source="X31:AC31" destination="AD31:AI31" sourceSheetId="3"/>
  <rfmt sheetId="3" sqref="AD31:AI31">
    <dxf>
      <alignment horizontal="left" readingOrder="0"/>
    </dxf>
  </rfmt>
  <rm rId="2132" sheetId="3" source="AB30" destination="AC30" sourceSheetId="3">
    <rfmt sheetId="3" s="1" sqref="AC30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</rm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3" sId="3">
    <nc r="AC31" t="inlineStr">
      <is>
        <t>SEDE UCAYALI</t>
      </is>
    </nc>
  </rcc>
  <rfmt sheetId="3" sqref="AC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</rfmt>
  <rcc rId="2134" sId="3">
    <oc r="AD31" t="inlineStr">
      <is>
        <t>Sede Ucayali</t>
      </is>
    </oc>
    <nc r="AD31"/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5" sId="5" numFmtId="4">
    <nc r="D14">
      <v>2146.61</v>
    </nc>
  </rcc>
  <rcc rId="2136" sId="5" numFmtId="4">
    <nc r="E14">
      <v>73795.100000000006</v>
    </nc>
  </rcc>
  <rcc rId="2137" sId="5" numFmtId="4">
    <nc r="F14">
      <v>76286.5</v>
    </nc>
  </rcc>
  <rcc rId="2138" sId="5" numFmtId="4">
    <nc r="G14">
      <v>2491.4</v>
    </nc>
  </rcc>
  <rcc rId="2139" sId="5">
    <nc r="H14">
      <f>G14/C14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8" sId="1">
    <nc r="W25" t="inlineStr">
      <is>
        <t>NECESITAMOS</t>
      </is>
    </nc>
  </rcc>
  <rfmt sheetId="1" sqref="W25" start="0" length="2147483647">
    <dxf>
      <font>
        <name val="Arial Narrow"/>
        <scheme val="none"/>
      </font>
    </dxf>
  </rfmt>
  <rfmt sheetId="1" sqref="W1:W1048576">
    <dxf>
      <alignment horizontal="center" readingOrder="0"/>
    </dxf>
  </rfmt>
  <rfmt sheetId="1" sqref="W2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2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C34" start="0" length="2147483647">
    <dxf>
      <font>
        <sz val="12"/>
      </font>
    </dxf>
  </rfmt>
  <rfmt sheetId="1" sqref="AC34" start="0" length="2147483647">
    <dxf>
      <font>
        <sz val="14"/>
      </font>
    </dxf>
  </rfmt>
  <rfmt sheetId="1" sqref="AC34" start="0" length="2147483647">
    <dxf>
      <font>
        <sz val="16"/>
      </font>
    </dxf>
  </rfmt>
  <rfmt sheetId="1" sqref="Y32:Y33" start="0" length="2147483647">
    <dxf>
      <font>
        <b/>
      </font>
    </dxf>
  </rfmt>
  <rcc rId="1609" sId="1">
    <nc r="X32">
      <v>322</v>
    </nc>
  </rcc>
  <rcc rId="1610" sId="1">
    <nc r="X33">
      <v>322</v>
    </nc>
  </rcc>
  <rfmt sheetId="1" sqref="X32:X33" start="0" length="0">
    <dxf>
      <border>
        <left style="thin">
          <color indexed="64"/>
        </left>
      </border>
    </dxf>
  </rfmt>
  <rfmt sheetId="1" sqref="X32" start="0" length="0">
    <dxf>
      <border>
        <top style="thin">
          <color indexed="64"/>
        </top>
      </border>
    </dxf>
  </rfmt>
  <rfmt sheetId="1" sqref="X33" start="0" length="0">
    <dxf>
      <border>
        <bottom style="thin">
          <color indexed="64"/>
        </bottom>
      </border>
    </dxf>
  </rfmt>
  <rfmt sheetId="1" sqref="X32:X3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X32:X33" start="0" length="2147483647">
    <dxf>
      <font>
        <color rgb="FFC00000"/>
      </font>
    </dxf>
  </rfmt>
  <rfmt sheetId="1" sqref="AC34">
    <dxf>
      <numFmt numFmtId="168" formatCode="#,##0.000"/>
    </dxf>
  </rfmt>
  <rfmt sheetId="1" sqref="AC34">
    <dxf>
      <numFmt numFmtId="4" formatCode="#,##0.00"/>
    </dxf>
  </rfmt>
  <rfmt sheetId="1" sqref="AC34">
    <dxf>
      <numFmt numFmtId="169" formatCode="#,##0.0"/>
    </dxf>
  </rfmt>
  <rfmt sheetId="1" sqref="AC34">
    <dxf>
      <numFmt numFmtId="3" formatCode="#,##0"/>
    </dxf>
  </rfmt>
  <rcc rId="1611" sId="1" numFmtId="4">
    <oc r="AC34">
      <f>X25</f>
    </oc>
    <nc r="AC34">
      <v>318597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:H1048576">
    <dxf>
      <alignment horizontal="center" readingOrder="0"/>
    </dxf>
  </rfmt>
  <rfmt sheetId="5" sqref="H1:H1048576">
    <dxf>
      <alignment vertical="center" readingOrder="0"/>
    </dxf>
  </rfmt>
  <rcc rId="2140" sId="5">
    <nc r="H15">
      <f>G15/C15</f>
    </nc>
  </rcc>
  <rcc rId="2141" sId="5">
    <nc r="H16">
      <f>G16/C16</f>
    </nc>
  </rcc>
  <rcc rId="2142" sId="5" numFmtId="4">
    <nc r="D15">
      <v>1437.21</v>
    </nc>
  </rcc>
  <rcc rId="2143" sId="5" numFmtId="4">
    <nc r="E15">
      <v>76286.5</v>
    </nc>
  </rcc>
  <rcc rId="2144" sId="5" numFmtId="4">
    <nc r="F15">
      <v>77955.199999999997</v>
    </nc>
  </rcc>
  <rcc rId="2145" sId="5" numFmtId="4">
    <nc r="G15">
      <v>1668.7</v>
    </nc>
  </rcc>
  <rcc rId="2146" sId="5" numFmtId="4">
    <nc r="D16">
      <v>1258.3</v>
    </nc>
  </rcc>
  <rcc rId="2147" sId="5" numFmtId="4">
    <nc r="E16">
      <v>71955.199999999997</v>
    </nc>
  </rcc>
  <rcc rId="2148" sId="5" numFmtId="4">
    <nc r="F16">
      <v>79400.2</v>
    </nc>
  </rcc>
  <rcc rId="2149" sId="5" numFmtId="4">
    <nc r="G16">
      <v>1445</v>
    </nc>
  </rcc>
  <rcv guid="{6348123E-E71C-4D46-BA3B-F837DFD80CFE}" action="delete"/>
  <rcv guid="{6348123E-E71C-4D46-BA3B-F837DFD80CFE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0" sId="5" odxf="1" dxf="1" numFmtId="4">
    <nc r="M12">
      <v>400</v>
    </nc>
    <odxf>
      <border outline="0">
        <top style="thin">
          <color indexed="64"/>
        </top>
      </border>
    </odxf>
    <ndxf>
      <border outline="0">
        <top/>
      </border>
    </ndxf>
  </rcc>
  <rcc rId="2151" sId="5" odxf="1" dxf="1" numFmtId="4">
    <nc r="M13">
      <v>400</v>
    </nc>
    <odxf>
      <border outline="0">
        <top style="thin">
          <color indexed="64"/>
        </top>
      </border>
    </odxf>
    <ndxf>
      <border outline="0">
        <top/>
      </border>
    </ndxf>
  </rcc>
  <rcc rId="2152" sId="5" odxf="1" dxf="1" numFmtId="4">
    <nc r="M14">
      <v>400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top style="thin">
          <color indexed="64"/>
        </top>
      </border>
    </odxf>
    <ndxf>
      <font>
        <sz val="9"/>
        <color auto="1"/>
        <name val="Arial"/>
        <scheme val="none"/>
      </font>
      <numFmt numFmtId="2" formatCode="0.00"/>
      <alignment horizontal="right" vertical="center" wrapText="1" readingOrder="0"/>
      <border outline="0">
        <top/>
      </border>
    </ndxf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2153" sheetId="3" source="H19" destination="J19" sourceSheetId="3">
    <rfmt sheetId="3" s="1" sqref="J19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</rm>
  <rcc rId="2154" sId="4" odxf="1" s="1" dxf="1">
    <nc r="AA20" t="inlineStr">
      <is>
        <t>Sede Amazonas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ndxf>
  </rcc>
  <rfmt sheetId="4" s="1" sqref="AB2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C2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D2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fmt sheetId="4" s="1" sqref="AE20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</dxf>
  </rfmt>
  <rcc rId="2155" sId="4">
    <nc r="AB19" t="inlineStr">
      <is>
        <t>Abril</t>
      </is>
    </nc>
  </rcc>
  <rcc rId="2156" sId="4">
    <nc r="AC19" t="inlineStr">
      <is>
        <t xml:space="preserve">Mayo </t>
      </is>
    </nc>
  </rcc>
  <rcc rId="2157" sId="4">
    <nc r="AD19" t="inlineStr">
      <is>
        <t>Junio</t>
      </is>
    </nc>
  </rcc>
  <rfmt sheetId="4" sqref="AA19:AA30" start="0" length="0">
    <dxf>
      <border>
        <left style="thin">
          <color indexed="64"/>
        </left>
      </border>
    </dxf>
  </rfmt>
  <rfmt sheetId="4" sqref="AA19:AD19" start="0" length="0">
    <dxf>
      <border>
        <top style="thin">
          <color indexed="64"/>
        </top>
      </border>
    </dxf>
  </rfmt>
  <rfmt sheetId="4" sqref="AD19:AD30" start="0" length="0">
    <dxf>
      <border>
        <right style="thin">
          <color indexed="64"/>
        </right>
      </border>
    </dxf>
  </rfmt>
  <rfmt sheetId="4" sqref="AA30:AD30" start="0" length="0">
    <dxf>
      <border>
        <bottom style="thin">
          <color indexed="64"/>
        </bottom>
      </border>
    </dxf>
  </rfmt>
  <rfmt sheetId="4" sqref="AA19:AD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4" sqref="AC20:AD20">
    <dxf>
      <fill>
        <patternFill>
          <bgColor rgb="FFFF0000"/>
        </patternFill>
      </fill>
    </dxf>
  </rfmt>
  <rrc rId="2158" sId="3" ref="AB1:AB1048576" action="deleteCol">
    <rfmt sheetId="3" xfDxf="1" sqref="AB1:AB1048576" start="0" length="0"/>
    <rfmt sheetId="3" sqref="AB2" start="0" length="0">
      <dxf>
        <alignment horizontal="center" vertical="top" readingOrder="0"/>
      </dxf>
    </rfmt>
    <rfmt sheetId="3" s="1" sqref="AB3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1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1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1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1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AB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1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16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1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AB18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1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2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21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2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AB2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AB2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AB2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AB2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AB28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="1" sqref="AB29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32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3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3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3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3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3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3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4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4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4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AB43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46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4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4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49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5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5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5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5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5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5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5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AB57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58" start="0" length="0">
      <dxf>
        <alignment horizontal="center" vertical="top" readingOrder="0"/>
      </dxf>
    </rfmt>
    <rfmt sheetId="3" sqref="AB59" start="0" length="0">
      <dxf>
        <alignment horizontal="center" vertical="top" readingOrder="0"/>
      </dxf>
    </rfmt>
    <rfmt sheetId="3" s="1" sqref="AB60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6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6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63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6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6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6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6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6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7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AB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74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AB7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7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7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AB7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AB7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8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8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8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8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AB8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AB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86" start="0" length="0">
      <dxf>
        <font>
          <sz val="10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59" sId="3" ref="AB1:AB1048576" action="deleteCol">
    <rfmt sheetId="3" xfDxf="1" sqref="AB1:AB1048576" start="0" length="0"/>
    <rfmt sheetId="3" sqref="AB2" start="0" length="0">
      <dxf>
        <alignment horizontal="center" vertical="top" readingOrder="0"/>
      </dxf>
    </rfmt>
    <rfmt sheetId="3" sqref="AB3" start="0" length="0">
      <dxf>
        <alignment horizontal="center" vertical="top" readingOrder="0"/>
      </dxf>
    </rfmt>
    <rfmt sheetId="3" sqref="AB4" start="0" length="0">
      <dxf>
        <alignment horizontal="center" vertical="top" readingOrder="0"/>
      </dxf>
    </rfmt>
    <rfmt sheetId="3" sqref="AB5" start="0" length="0">
      <dxf>
        <alignment horizontal="center" vertical="top" readingOrder="0"/>
      </dxf>
    </rfmt>
    <rfmt sheetId="3" sqref="AB6" start="0" length="0">
      <dxf>
        <alignment horizontal="center" vertical="top" readingOrder="0"/>
      </dxf>
    </rfmt>
    <rfmt sheetId="3" sqref="AB7" start="0" length="0">
      <dxf>
        <alignment horizontal="center" vertical="top" readingOrder="0"/>
      </dxf>
    </rfmt>
    <rfmt sheetId="3" sqref="AB8" start="0" length="0">
      <dxf>
        <alignment horizontal="center" vertical="top" readingOrder="0"/>
      </dxf>
    </rfmt>
    <rfmt sheetId="3" sqref="AB9" start="0" length="0">
      <dxf>
        <alignment horizontal="center" vertical="top" readingOrder="0"/>
      </dxf>
    </rfmt>
    <rfmt sheetId="3" sqref="AB10" start="0" length="0">
      <dxf>
        <alignment horizontal="center" vertical="top" readingOrder="0"/>
      </dxf>
    </rfmt>
    <rfmt sheetId="3" sqref="AB11" start="0" length="0">
      <dxf>
        <alignment horizontal="center" vertical="top" readingOrder="0"/>
      </dxf>
    </rfmt>
    <rfmt sheetId="3" sqref="AB12" start="0" length="0">
      <dxf>
        <alignment horizontal="center" vertical="top" readingOrder="0"/>
      </dxf>
    </rfmt>
    <rfmt sheetId="3" sqref="AB13" start="0" length="0">
      <dxf>
        <alignment horizontal="center" vertical="top" readingOrder="0"/>
      </dxf>
    </rfmt>
    <rfmt sheetId="3" sqref="AB14" start="0" length="0">
      <dxf>
        <alignment horizontal="center" vertical="top" readingOrder="0"/>
      </dxf>
    </rfmt>
    <rfmt sheetId="3" s="1" sqref="AB1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16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AB1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AB18" start="0" length="0">
      <dxf>
        <alignment horizontal="center" vertical="top" readingOrder="0"/>
      </dxf>
    </rfmt>
    <rfmt sheetId="3" sqref="AB19" start="0" length="0">
      <dxf>
        <alignment horizontal="center" vertical="top" readingOrder="0"/>
      </dxf>
    </rfmt>
    <rfmt sheetId="3" sqref="AB20" start="0" length="0">
      <dxf>
        <alignment horizontal="center" vertical="top" readingOrder="0"/>
      </dxf>
    </rfmt>
    <rcc rId="0" sId="3" dxf="1">
      <nc r="AB21" t="inlineStr">
        <is>
          <t>Sede Ancash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2" t="inlineStr">
        <is>
          <t>Sede Ayacucho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3" t="inlineStr">
        <is>
          <t>Sede Cajamarca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4" t="inlineStr">
        <is>
          <t>Sede Cusco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medium">
            <color indexed="64"/>
          </top>
        </border>
      </ndxf>
    </rcc>
    <rcc rId="0" sId="3" dxf="1">
      <nc r="AB25" t="inlineStr">
        <is>
          <t>Sede Huanuco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6" t="inlineStr">
        <is>
          <t>Sede Ica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7" t="inlineStr">
        <is>
          <t>Sede Junin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8" t="inlineStr">
        <is>
          <t>Sede Loreto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9" t="inlineStr">
        <is>
          <t>Sede Madre de Dios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30" t="inlineStr">
        <is>
          <t>Sede Piura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31" t="inlineStr">
        <is>
          <t>SEDE UCAYALI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32" t="inlineStr">
        <is>
          <t>Sede Huancavelica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33" t="inlineStr">
        <is>
          <t>Sede Lambayeque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34" t="inlineStr">
        <is>
          <t>Sede Tumbes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fmt sheetId="3" sqref="AB35" start="0" length="0">
      <dxf>
        <alignment horizontal="center" vertical="top" readingOrder="0"/>
      </dxf>
    </rfmt>
    <rfmt sheetId="3" sqref="AB36" start="0" length="0">
      <dxf>
        <alignment horizontal="center" vertical="top" readingOrder="0"/>
      </dxf>
    </rfmt>
    <rfmt sheetId="3" sqref="AB37" start="0" length="0">
      <dxf>
        <alignment horizontal="center" vertical="top" readingOrder="0"/>
      </dxf>
    </rfmt>
    <rfmt sheetId="3" sqref="AB38" start="0" length="0">
      <dxf>
        <alignment horizontal="center" vertical="top" readingOrder="0"/>
      </dxf>
    </rfmt>
    <rfmt sheetId="3" sqref="AB39" start="0" length="0">
      <dxf>
        <alignment horizontal="center" vertical="top" readingOrder="0"/>
      </dxf>
    </rfmt>
    <rfmt sheetId="3" sqref="AB40" start="0" length="0">
      <dxf>
        <alignment horizontal="center" vertical="top" readingOrder="0"/>
      </dxf>
    </rfmt>
    <rfmt sheetId="3" sqref="AB41" start="0" length="0">
      <dxf>
        <alignment horizontal="center" vertical="top" readingOrder="0"/>
      </dxf>
    </rfmt>
    <rfmt sheetId="3" sqref="AB42" start="0" length="0">
      <dxf>
        <alignment horizontal="center" vertical="top" readingOrder="0"/>
      </dxf>
    </rfmt>
    <rfmt sheetId="3" sqref="AB43" start="0" length="0">
      <dxf>
        <alignment horizontal="center" vertical="top" readingOrder="0"/>
      </dxf>
    </rfmt>
    <rfmt sheetId="3" sqref="AB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6" start="0" length="0">
      <dxf>
        <alignment horizontal="center" vertical="top" readingOrder="0"/>
      </dxf>
    </rfmt>
    <rfmt sheetId="3" sqref="AB47" start="0" length="0">
      <dxf>
        <alignment horizontal="center" vertical="top" readingOrder="0"/>
      </dxf>
    </rfmt>
    <rfmt sheetId="3" sqref="AB48" start="0" length="0">
      <dxf>
        <alignment horizontal="center" vertical="top" readingOrder="0"/>
      </dxf>
    </rfmt>
    <rfmt sheetId="3" sqref="AB49" start="0" length="0">
      <dxf>
        <alignment horizontal="center" vertical="top" readingOrder="0"/>
      </dxf>
    </rfmt>
    <rfmt sheetId="3" sqref="AB50" start="0" length="0">
      <dxf>
        <alignment horizontal="center" vertical="top" readingOrder="0"/>
      </dxf>
    </rfmt>
    <rfmt sheetId="3" sqref="AB51" start="0" length="0">
      <dxf>
        <alignment horizontal="center" vertical="top" readingOrder="0"/>
      </dxf>
    </rfmt>
    <rfmt sheetId="3" sqref="AB52" start="0" length="0">
      <dxf>
        <alignment horizontal="center" vertical="top" readingOrder="0"/>
      </dxf>
    </rfmt>
    <rfmt sheetId="3" sqref="AB53" start="0" length="0">
      <dxf>
        <alignment horizontal="center" vertical="top" readingOrder="0"/>
      </dxf>
    </rfmt>
    <rfmt sheetId="3" sqref="AB54" start="0" length="0">
      <dxf>
        <alignment horizontal="center" vertical="top" readingOrder="0"/>
      </dxf>
    </rfmt>
    <rfmt sheetId="3" sqref="AB55" start="0" length="0">
      <dxf>
        <alignment horizontal="center" vertical="top" readingOrder="0"/>
      </dxf>
    </rfmt>
    <rfmt sheetId="3" sqref="AB56" start="0" length="0">
      <dxf>
        <alignment horizontal="center" vertical="top" readingOrder="0"/>
      </dxf>
    </rfmt>
    <rfmt sheetId="3" sqref="AB57" start="0" length="0">
      <dxf>
        <alignment horizontal="center" vertical="top" readingOrder="0"/>
      </dxf>
    </rfmt>
    <rfmt sheetId="3" sqref="AB58" start="0" length="0">
      <dxf>
        <alignment horizontal="center" vertical="top" readingOrder="0"/>
      </dxf>
    </rfmt>
    <rfmt sheetId="3" sqref="AB59" start="0" length="0">
      <dxf>
        <alignment horizontal="center" vertical="top" readingOrder="0"/>
      </dxf>
    </rfmt>
    <rfmt sheetId="3" sqref="AB60" start="0" length="0">
      <dxf>
        <alignment horizontal="center" vertical="top" readingOrder="0"/>
      </dxf>
    </rfmt>
    <rfmt sheetId="3" sqref="AB61" start="0" length="0">
      <dxf>
        <alignment horizontal="center" vertical="top" readingOrder="0"/>
      </dxf>
    </rfmt>
    <rfmt sheetId="3" sqref="AB62" start="0" length="0">
      <dxf>
        <alignment horizontal="center" vertical="top" readingOrder="0"/>
      </dxf>
    </rfmt>
    <rfmt sheetId="3" sqref="AB63" start="0" length="0">
      <dxf>
        <alignment horizontal="center" vertical="top" readingOrder="0"/>
      </dxf>
    </rfmt>
    <rfmt sheetId="3" sqref="AB64" start="0" length="0">
      <dxf>
        <alignment horizontal="center" vertical="top" readingOrder="0"/>
      </dxf>
    </rfmt>
    <rfmt sheetId="3" sqref="AB65" start="0" length="0">
      <dxf>
        <alignment horizontal="center" vertical="top" readingOrder="0"/>
      </dxf>
    </rfmt>
    <rfmt sheetId="3" sqref="AB66" start="0" length="0">
      <dxf>
        <alignment horizontal="center" vertical="top" readingOrder="0"/>
      </dxf>
    </rfmt>
    <rfmt sheetId="3" sqref="AB67" start="0" length="0">
      <dxf>
        <alignment horizontal="center" vertical="top" readingOrder="0"/>
      </dxf>
    </rfmt>
    <rfmt sheetId="3" sqref="AB68" start="0" length="0">
      <dxf>
        <alignment horizontal="center" vertical="top" readingOrder="0"/>
      </dxf>
    </rfmt>
    <rfmt sheetId="3" sqref="AB69" start="0" length="0">
      <dxf>
        <alignment horizontal="center" vertical="top" readingOrder="0"/>
      </dxf>
    </rfmt>
    <rfmt sheetId="3" sqref="AB70" start="0" length="0">
      <dxf>
        <alignment horizontal="center" vertical="top" readingOrder="0"/>
      </dxf>
    </rfmt>
    <rfmt sheetId="3" sqref="AB71" start="0" length="0">
      <dxf>
        <alignment horizontal="center" vertical="top" readingOrder="0"/>
      </dxf>
    </rfmt>
    <rfmt sheetId="3" sqref="AB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4" start="0" length="0">
      <dxf>
        <alignment horizontal="center" vertical="top" readingOrder="0"/>
      </dxf>
    </rfmt>
    <rfmt sheetId="3" sqref="AB75" start="0" length="0">
      <dxf>
        <alignment horizontal="center" vertical="top" readingOrder="0"/>
      </dxf>
    </rfmt>
    <rfmt sheetId="3" sqref="AB76" start="0" length="0">
      <dxf>
        <alignment horizontal="center" vertical="top" readingOrder="0"/>
      </dxf>
    </rfmt>
    <rfmt sheetId="3" sqref="AB77" start="0" length="0">
      <dxf>
        <alignment horizontal="center" vertical="top" readingOrder="0"/>
      </dxf>
    </rfmt>
    <rfmt sheetId="3" sqref="AB78" start="0" length="0">
      <dxf>
        <alignment horizontal="center" vertical="top" readingOrder="0"/>
      </dxf>
    </rfmt>
    <rfmt sheetId="3" sqref="AB79" start="0" length="0">
      <dxf>
        <alignment horizontal="center" vertical="top" readingOrder="0"/>
      </dxf>
    </rfmt>
    <rfmt sheetId="3" sqref="AB80" start="0" length="0">
      <dxf>
        <alignment horizontal="center" vertical="top" readingOrder="0"/>
      </dxf>
    </rfmt>
    <rfmt sheetId="3" sqref="AB81" start="0" length="0">
      <dxf>
        <alignment horizontal="center" vertical="top" readingOrder="0"/>
      </dxf>
    </rfmt>
    <rfmt sheetId="3" sqref="AB82" start="0" length="0">
      <dxf>
        <alignment horizontal="center" vertical="top" readingOrder="0"/>
      </dxf>
    </rfmt>
    <rfmt sheetId="3" sqref="AB83" start="0" length="0">
      <dxf>
        <alignment horizontal="center" vertical="top" readingOrder="0"/>
      </dxf>
    </rfmt>
    <rfmt sheetId="3" sqref="AB84" start="0" length="0">
      <dxf>
        <alignment horizontal="center" vertical="top" readingOrder="0"/>
      </dxf>
    </rfmt>
    <rfmt sheetId="3" sqref="AB85" start="0" length="0">
      <dxf>
        <alignment horizontal="center" vertical="top" readingOrder="0"/>
      </dxf>
    </rfmt>
    <rfmt sheetId="3" sqref="AB8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0" sId="3" ref="AB1:AB1048576" action="deleteCol">
    <rfmt sheetId="3" xfDxf="1" sqref="AB1:AB1048576" start="0" length="0"/>
    <rfmt sheetId="3" sqref="AB2" start="0" length="0">
      <dxf>
        <alignment horizontal="center" vertical="top" readingOrder="0"/>
      </dxf>
    </rfmt>
    <rfmt sheetId="3" sqref="AB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1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3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medium">
            <color indexed="64"/>
          </top>
        </border>
      </dxf>
    </rfmt>
    <rfmt sheetId="3" sqref="AB25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6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0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31" start="0" length="0">
      <dxf>
        <alignment horizontal="left" vertical="top" readingOrder="0"/>
      </dxf>
    </rfmt>
    <rfmt sheetId="3" sqref="AB3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43" start="0" length="0">
      <dxf>
        <font>
          <b/>
          <sz val="9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center" readingOrder="0"/>
      </dxf>
    </rfmt>
    <rfmt sheetId="3" sqref="AB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AB8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1" sId="3" ref="AB1:AB1048576" action="deleteCol">
    <rfmt sheetId="3" xfDxf="1" sqref="AB1:AB1048576" start="0" length="0"/>
    <rfmt sheetId="3" sqref="AB2" start="0" length="0">
      <dxf>
        <alignment horizontal="center" vertical="top" readingOrder="0"/>
      </dxf>
    </rfmt>
    <rfmt sheetId="3" sqref="AB3" start="0" length="0">
      <dxf>
        <alignment horizontal="center" vertical="top" readingOrder="0"/>
      </dxf>
    </rfmt>
    <rfmt sheetId="3" sqref="AB4" start="0" length="0">
      <dxf>
        <alignment horizontal="center" vertical="top" readingOrder="0"/>
      </dxf>
    </rfmt>
    <rfmt sheetId="3" sqref="AB5" start="0" length="0">
      <dxf>
        <alignment horizontal="center" vertical="top" readingOrder="0"/>
      </dxf>
    </rfmt>
    <rfmt sheetId="3" sqref="AB6" start="0" length="0">
      <dxf>
        <alignment horizontal="center" vertical="top" readingOrder="0"/>
      </dxf>
    </rfmt>
    <rfmt sheetId="3" sqref="AB7" start="0" length="0">
      <dxf>
        <alignment horizontal="center" vertical="top" readingOrder="0"/>
      </dxf>
    </rfmt>
    <rfmt sheetId="3" sqref="AB8" start="0" length="0">
      <dxf>
        <alignment horizontal="center" vertical="top" readingOrder="0"/>
      </dxf>
    </rfmt>
    <rfmt sheetId="3" sqref="AB9" start="0" length="0">
      <dxf>
        <alignment horizontal="center" vertical="top" readingOrder="0"/>
      </dxf>
    </rfmt>
    <rfmt sheetId="3" sqref="AB10" start="0" length="0">
      <dxf>
        <alignment horizontal="center" vertical="top" readingOrder="0"/>
      </dxf>
    </rfmt>
    <rfmt sheetId="3" sqref="AB11" start="0" length="0">
      <dxf>
        <alignment horizontal="center" vertical="top" readingOrder="0"/>
      </dxf>
    </rfmt>
    <rfmt sheetId="3" sqref="AB12" start="0" length="0">
      <dxf>
        <alignment horizontal="center" vertical="top" readingOrder="0"/>
      </dxf>
    </rfmt>
    <rfmt sheetId="3" sqref="AB13" start="0" length="0">
      <dxf>
        <alignment horizontal="center" vertical="top" readingOrder="0"/>
      </dxf>
    </rfmt>
    <rfmt sheetId="3" sqref="AB14" start="0" length="0">
      <dxf>
        <alignment horizontal="center" vertical="top" readingOrder="0"/>
      </dxf>
    </rfmt>
    <rfmt sheetId="3" sqref="AB1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18" start="0" length="0">
      <dxf>
        <alignment horizontal="center" vertical="top" readingOrder="0"/>
      </dxf>
    </rfmt>
    <rfmt sheetId="3" sqref="AB19" start="0" length="0">
      <dxf>
        <alignment horizontal="center" vertical="top" readingOrder="0"/>
      </dxf>
    </rfmt>
    <rfmt sheetId="3" sqref="AB20" start="0" length="0">
      <dxf>
        <alignment horizontal="center" vertical="top" readingOrder="0"/>
      </dxf>
    </rfmt>
    <rcc rId="0" sId="3" dxf="1">
      <nc r="AB21" t="inlineStr">
        <is>
          <t>Sede Ancash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2" t="inlineStr">
        <is>
          <t>Sede Ayacucho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3" t="inlineStr">
        <is>
          <t>Sede Cajamarca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4" t="inlineStr">
        <is>
          <t>Sede Cusco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medium">
            <color indexed="64"/>
          </top>
        </border>
      </ndxf>
    </rcc>
    <rcc rId="0" sId="3" dxf="1">
      <nc r="AB25" t="inlineStr">
        <is>
          <t>Sede Huanuco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6" t="inlineStr">
        <is>
          <t>Sede Ica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27" t="inlineStr">
        <is>
          <t>Sede Junin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8" t="inlineStr">
        <is>
          <t>Sede Loreto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29" t="inlineStr">
        <is>
          <t>Sede Madre de Dios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30" t="inlineStr">
        <is>
          <t>Sede Piura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fmt sheetId="3" sqref="AB31" start="0" length="0">
      <dxf>
        <alignment horizontal="left" vertical="top" readingOrder="0"/>
      </dxf>
    </rfmt>
    <rcc rId="0" sId="3" dxf="1">
      <nc r="AB32" t="inlineStr">
        <is>
          <t>Sede Huancavelica</t>
        </is>
      </nc>
      <ndxf>
        <font>
          <b/>
          <sz val="11"/>
          <color auto="1"/>
          <name val="Arial"/>
          <scheme val="none"/>
        </font>
        <alignment horizontal="center" vertical="top" readingOrder="0"/>
      </ndxf>
    </rcc>
    <rcc rId="0" sId="3" dxf="1">
      <nc r="AB33" t="inlineStr">
        <is>
          <t>Sede Lambayeque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cc rId="0" sId="3" dxf="1">
      <nc r="AB34" t="inlineStr">
        <is>
          <t>Sede Tumbes</t>
        </is>
      </nc>
      <n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ndxf>
    </rcc>
    <rfmt sheetId="3" sqref="AB35" start="0" length="0">
      <dxf>
        <alignment horizontal="center" vertical="top" readingOrder="0"/>
      </dxf>
    </rfmt>
    <rfmt sheetId="3" sqref="AB36" start="0" length="0">
      <dxf>
        <alignment horizontal="center" vertical="top" readingOrder="0"/>
      </dxf>
    </rfmt>
    <rfmt sheetId="3" sqref="AB37" start="0" length="0">
      <dxf>
        <alignment horizontal="center" vertical="top" readingOrder="0"/>
      </dxf>
    </rfmt>
    <rfmt sheetId="3" sqref="AB38" start="0" length="0">
      <dxf>
        <alignment horizontal="center" vertical="top" readingOrder="0"/>
      </dxf>
    </rfmt>
    <rfmt sheetId="3" sqref="AB39" start="0" length="0">
      <dxf>
        <alignment horizontal="center" vertical="top" readingOrder="0"/>
      </dxf>
    </rfmt>
    <rfmt sheetId="3" sqref="AB40" start="0" length="0">
      <dxf>
        <alignment horizontal="center" vertical="top" readingOrder="0"/>
      </dxf>
    </rfmt>
    <rfmt sheetId="3" sqref="AB41" start="0" length="0">
      <dxf>
        <alignment horizontal="center" vertical="top" readingOrder="0"/>
      </dxf>
    </rfmt>
    <rfmt sheetId="3" sqref="AB42" start="0" length="0">
      <dxf>
        <alignment horizontal="center" vertical="top" readingOrder="0"/>
      </dxf>
    </rfmt>
    <rfmt sheetId="3" sqref="AB43" start="0" length="0">
      <dxf>
        <alignment horizontal="center" vertical="top" readingOrder="0"/>
      </dxf>
    </rfmt>
    <rfmt sheetId="3" sqref="AB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46" start="0" length="0">
      <dxf>
        <alignment horizontal="center" vertical="top" readingOrder="0"/>
      </dxf>
    </rfmt>
    <rfmt sheetId="3" sqref="AB47" start="0" length="0">
      <dxf>
        <alignment horizontal="center" vertical="top" readingOrder="0"/>
      </dxf>
    </rfmt>
    <rfmt sheetId="3" sqref="AB48" start="0" length="0">
      <dxf>
        <alignment horizontal="center" vertical="top" readingOrder="0"/>
      </dxf>
    </rfmt>
    <rfmt sheetId="3" sqref="AB49" start="0" length="0">
      <dxf>
        <alignment horizontal="center" vertical="top" readingOrder="0"/>
      </dxf>
    </rfmt>
    <rfmt sheetId="3" sqref="AB50" start="0" length="0">
      <dxf>
        <alignment horizontal="center" vertical="top" readingOrder="0"/>
      </dxf>
    </rfmt>
    <rfmt sheetId="3" sqref="AB51" start="0" length="0">
      <dxf>
        <alignment horizontal="center" vertical="top" readingOrder="0"/>
      </dxf>
    </rfmt>
    <rfmt sheetId="3" sqref="AB52" start="0" length="0">
      <dxf>
        <alignment horizontal="center" vertical="top" readingOrder="0"/>
      </dxf>
    </rfmt>
    <rfmt sheetId="3" sqref="AB53" start="0" length="0">
      <dxf>
        <alignment horizontal="center" vertical="top" readingOrder="0"/>
      </dxf>
    </rfmt>
    <rfmt sheetId="3" sqref="AB54" start="0" length="0">
      <dxf>
        <alignment horizontal="center" vertical="top" readingOrder="0"/>
      </dxf>
    </rfmt>
    <rfmt sheetId="3" sqref="AB55" start="0" length="0">
      <dxf>
        <alignment horizontal="center" vertical="top" readingOrder="0"/>
      </dxf>
    </rfmt>
    <rfmt sheetId="3" sqref="AB56" start="0" length="0">
      <dxf>
        <alignment horizontal="center" vertical="top" readingOrder="0"/>
      </dxf>
    </rfmt>
    <rfmt sheetId="3" sqref="AB57" start="0" length="0">
      <dxf>
        <alignment horizontal="center" vertical="top" readingOrder="0"/>
      </dxf>
    </rfmt>
    <rfmt sheetId="3" sqref="AB5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5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60" start="0" length="0">
      <dxf>
        <alignment horizontal="center" vertical="top" readingOrder="0"/>
      </dxf>
    </rfmt>
    <rfmt sheetId="3" sqref="AB61" start="0" length="0">
      <dxf>
        <alignment horizontal="center" vertical="top" readingOrder="0"/>
      </dxf>
    </rfmt>
    <rfmt sheetId="3" sqref="AB62" start="0" length="0">
      <dxf>
        <alignment horizontal="center" vertical="top" readingOrder="0"/>
      </dxf>
    </rfmt>
    <rfmt sheetId="3" sqref="AB63" start="0" length="0">
      <dxf>
        <alignment horizontal="center" vertical="top" readingOrder="0"/>
      </dxf>
    </rfmt>
    <rfmt sheetId="3" sqref="AB64" start="0" length="0">
      <dxf>
        <alignment horizontal="center" vertical="top" readingOrder="0"/>
      </dxf>
    </rfmt>
    <rfmt sheetId="3" sqref="AB65" start="0" length="0">
      <dxf>
        <alignment horizontal="center" vertical="top" readingOrder="0"/>
      </dxf>
    </rfmt>
    <rfmt sheetId="3" sqref="AB66" start="0" length="0">
      <dxf>
        <alignment horizontal="center" vertical="top" readingOrder="0"/>
      </dxf>
    </rfmt>
    <rfmt sheetId="3" sqref="AB67" start="0" length="0">
      <dxf>
        <alignment horizontal="center" vertical="top" readingOrder="0"/>
      </dxf>
    </rfmt>
    <rfmt sheetId="3" sqref="AB68" start="0" length="0">
      <dxf>
        <alignment horizontal="center" vertical="top" readingOrder="0"/>
      </dxf>
    </rfmt>
    <rfmt sheetId="3" sqref="AB69" start="0" length="0">
      <dxf>
        <alignment horizontal="center" vertical="top" readingOrder="0"/>
      </dxf>
    </rfmt>
    <rfmt sheetId="3" sqref="AB70" start="0" length="0">
      <dxf>
        <alignment horizontal="center" vertical="top" readingOrder="0"/>
      </dxf>
    </rfmt>
    <rfmt sheetId="3" sqref="AB71" start="0" length="0">
      <dxf>
        <alignment horizontal="center" vertical="top" readingOrder="0"/>
      </dxf>
    </rfmt>
    <rfmt sheetId="3" sqref="AB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79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1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6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87" start="0" length="0">
      <dxf>
        <alignment horizontal="center" vertical="top" readingOrder="0"/>
      </dxf>
    </rfmt>
    <rfmt sheetId="3" sqref="AB88" start="0" length="0">
      <dxf>
        <alignment horizontal="center" vertical="top" readingOrder="0"/>
      </dxf>
    </rfmt>
  </rrc>
  <rrc rId="2162" sId="3" ref="AB1:AB1048576" action="deleteCol">
    <rfmt sheetId="3" xfDxf="1" sqref="AB1:AB1048576" start="0" length="0"/>
    <rfmt sheetId="3" sqref="AB2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3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medium">
            <color indexed="64"/>
          </top>
        </border>
      </dxf>
    </rfmt>
    <rfmt sheetId="3" sqref="AB25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6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0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31" start="0" length="0">
      <dxf>
        <alignment horizontal="left" vertical="top" readingOrder="0"/>
      </dxf>
    </rfmt>
    <rfmt sheetId="3" sqref="AB3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3" sId="3" ref="AB1:AB1048576" action="deleteCol">
    <rfmt sheetId="3" xfDxf="1" sqref="AB1:AB1048576" start="0" length="0"/>
    <rfmt sheetId="3" sqref="AB2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3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  <border outline="0">
          <top style="medium">
            <color indexed="64"/>
          </top>
        </border>
      </dxf>
    </rfmt>
    <rfmt sheetId="3" sqref="AB25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6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2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2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AB30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qref="AB31" start="0" length="0">
      <dxf>
        <alignment horizontal="left" vertical="top" readingOrder="0"/>
      </dxf>
    </rfmt>
    <rfmt sheetId="3" sqref="AB32" start="0" length="0">
      <dxf>
        <font>
          <b/>
          <sz val="11"/>
          <color auto="1"/>
          <name val="Arial"/>
          <scheme val="none"/>
        </font>
        <alignment horizontal="center" vertical="top" readingOrder="0"/>
      </dxf>
    </rfmt>
    <rfmt sheetId="3" sqref="AB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AB3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4" sId="3" ref="Y1:Y1048576" action="deleteCol">
    <rfmt sheetId="3" xfDxf="1" sqref="Y1:Y1048576" start="0" length="0"/>
    <rfmt sheetId="3" sqref="Y2" start="0" length="0">
      <dxf>
        <alignment horizontal="center" vertical="top" readingOrder="0"/>
      </dxf>
    </rfmt>
    <rfmt sheetId="3" s="1" sqref="Y3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6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18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1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2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21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2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8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="1" sqref="Y29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3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2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3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3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3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43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6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4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9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5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5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57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58" start="0" length="0">
      <dxf>
        <alignment horizontal="center" vertical="top" readingOrder="0"/>
      </dxf>
    </rfmt>
    <rfmt sheetId="3" sqref="Y59" start="0" length="0">
      <dxf>
        <alignment horizontal="center" vertical="top" readingOrder="0"/>
      </dxf>
    </rfmt>
    <rfmt sheetId="3" s="1" sqref="Y60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6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6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3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6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6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7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4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7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7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7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86" start="0" length="0">
      <dxf>
        <font>
          <sz val="10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5" sId="3" ref="Y1:Y1048576" action="deleteCol">
    <rfmt sheetId="3" xfDxf="1" sqref="Y1:Y1048576" start="0" length="0"/>
    <rfmt sheetId="3" sqref="Y2" start="0" length="0">
      <dxf>
        <alignment horizontal="center" vertical="top" readingOrder="0"/>
      </dxf>
    </rfmt>
    <rfmt sheetId="3" s="1" sqref="Y3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6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18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1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2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21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2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8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="1" sqref="Y29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3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2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3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3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3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43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6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4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9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5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5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57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58" start="0" length="0">
      <dxf>
        <alignment horizontal="center" vertical="top" readingOrder="0"/>
      </dxf>
    </rfmt>
    <rfmt sheetId="3" sqref="Y59" start="0" length="0">
      <dxf>
        <alignment horizontal="center" vertical="top" readingOrder="0"/>
      </dxf>
    </rfmt>
    <rfmt sheetId="3" s="1" sqref="Y60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6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6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3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6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6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7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4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7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7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7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86" start="0" length="0">
      <dxf>
        <font>
          <sz val="10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6" sId="3" ref="Y1:Y1048576" action="deleteCol">
    <rfmt sheetId="3" xfDxf="1" sqref="Y1:Y1048576" start="0" length="0"/>
    <rfmt sheetId="3" sqref="Y2" start="0" length="0">
      <dxf>
        <alignment horizontal="center" vertical="top" readingOrder="0"/>
      </dxf>
    </rfmt>
    <rfmt sheetId="3" s="1" sqref="Y3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1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14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6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="1" sqref="Y1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18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1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2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21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2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23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4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5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6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7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qref="Y28" start="0" length="0">
      <dxf>
        <font>
          <sz val="9"/>
          <color auto="1"/>
          <name val="Arial"/>
          <scheme val="none"/>
        </font>
        <numFmt numFmtId="4" formatCode="#,##0.00"/>
        <alignment horizontal="center" vertical="top" readingOrder="0"/>
      </dxf>
    </rfmt>
    <rfmt sheetId="3" s="1" sqref="Y29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30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2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3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35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3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3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3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4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43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44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45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6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4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4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49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50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5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5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57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58" start="0" length="0">
      <dxf>
        <alignment horizontal="center" vertical="top" readingOrder="0"/>
      </dxf>
    </rfmt>
    <rfmt sheetId="3" sqref="Y59" start="0" length="0">
      <dxf>
        <alignment horizontal="center" vertical="top" readingOrder="0"/>
      </dxf>
    </rfmt>
    <rfmt sheetId="3" s="1" sqref="Y60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6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62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63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64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65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7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8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6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7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71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72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73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4" start="0" length="0">
      <dxf>
        <font>
          <b/>
          <sz val="12"/>
          <color auto="1"/>
          <name val="Arial"/>
          <scheme val="none"/>
        </font>
        <fill>
          <patternFill patternType="solid">
            <bgColor theme="9" tint="0.59999389629810485"/>
          </patternFill>
        </fill>
        <alignment horizontal="center" readingOrder="0"/>
      </dxf>
    </rfmt>
    <rfmt sheetId="3" s="1" sqref="Y75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76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="1" sqref="Y77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="1" sqref="Y78" start="0" length="0">
      <dxf>
        <font>
          <sz val="9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center" wrapText="1" readingOrder="0"/>
      </dxf>
    </rfmt>
    <rfmt sheetId="3" sqref="Y79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0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1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2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3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qref="Y84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vertical="top" readingOrder="0"/>
      </dxf>
    </rfmt>
    <rfmt sheetId="3" s="1" sqref="Y85" start="0" length="0">
      <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0"/>
          </patternFill>
        </fill>
        <alignment horizontal="center" readingOrder="0"/>
      </dxf>
    </rfmt>
    <rfmt sheetId="3" sqref="Y86" start="0" length="0">
      <dxf>
        <font>
          <sz val="10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7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  <rfmt sheetId="3" sqref="Y88" start="0" length="0">
      <dxf>
        <font>
          <sz val="9"/>
          <color theme="1"/>
          <name val="Arial"/>
          <scheme val="none"/>
        </font>
        <fill>
          <patternFill patternType="solid">
            <bgColor theme="0"/>
          </patternFill>
        </fill>
        <alignment horizontal="center" vertical="top" readingOrder="0"/>
      </dxf>
    </rfmt>
  </rrc>
  <rrc rId="2167" sId="3" ref="Y1:Y1048576" action="deleteCol">
    <rfmt sheetId="3" xfDxf="1" sqref="Y1:Y1048576" start="0" length="0"/>
    <rfmt sheetId="3" s="1" sqref="Y2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2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3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top style="medium">
            <color indexed="64"/>
          </top>
        </border>
      </dxf>
    </rfmt>
    <rfmt sheetId="3" s="1" sqref="Y25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6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30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qref="Y31" start="0" length="0">
      <dxf>
        <alignment horizontal="left" vertical="top" readingOrder="0"/>
      </dxf>
    </rfmt>
    <rfmt sheetId="3" s="1" sqref="Y32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3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</rrc>
  <rrc rId="2168" sId="3" ref="Y1:Y1048576" action="deleteCol">
    <rfmt sheetId="3" xfDxf="1" sqref="Y1:Y1048576" start="0" length="0"/>
    <rfmt sheetId="3" s="1" sqref="Y21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2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3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  <border outline="0">
          <top style="medium">
            <color indexed="64"/>
          </top>
        </border>
      </dxf>
    </rfmt>
    <rfmt sheetId="3" s="1" sqref="Y25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6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27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8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29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qref="Y31" start="0" length="0">
      <dxf>
        <alignment horizontal="left" vertical="top" readingOrder="0"/>
      </dxf>
    </rfmt>
    <rfmt sheetId="3" s="1" sqref="Y32" start="0" length="0">
      <dxf>
        <font>
          <b/>
          <sz val="11"/>
          <color auto="1"/>
          <name val="Arial"/>
          <scheme val="none"/>
        </font>
        <alignment horizontal="center" readingOrder="0"/>
      </dxf>
    </rfmt>
    <rfmt sheetId="3" s="1" sqref="Y33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  <rfmt sheetId="3" s="1" sqref="Y34" start="0" length="0">
      <dxf>
        <font>
          <b/>
          <sz val="11"/>
          <color auto="1"/>
          <name val="Arial"/>
          <scheme val="none"/>
        </font>
        <fill>
          <patternFill patternType="solid">
            <bgColor theme="0"/>
          </patternFill>
        </fill>
        <alignment horizontal="center" readingOrder="0"/>
      </dxf>
    </rfmt>
  </rrc>
  <rrc rId="2169" sId="3" ref="Y1:Y1048576" action="deleteCol">
    <rfmt sheetId="3" xfDxf="1" sqref="Y1:Y1048576" start="0" length="0"/>
    <rfmt sheetId="3" s="1" sqref="Y31" start="0" length="0">
      <dxf>
        <font>
          <b/>
          <sz val="12"/>
          <color auto="1"/>
          <name val="Arial"/>
          <scheme val="none"/>
        </font>
        <alignment horizontal="left" readingOrder="0"/>
      </dxf>
    </rfmt>
  </rrc>
  <rfmt sheetId="3" sqref="AB1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170" sId="3" odxf="1" dxf="1">
    <nc r="AC17" t="inlineStr">
      <is>
        <t>Abril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1" sId="3" odxf="1" dxf="1">
    <nc r="AD17" t="inlineStr">
      <is>
        <t xml:space="preserve">Mayo 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2" sId="3" odxf="1" dxf="1">
    <nc r="AE17" t="inlineStr">
      <is>
        <t>Junio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="1" sqref="AB1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C18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D18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="1" sqref="AE18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19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0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0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1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1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2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2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3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4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5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6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7" start="0" length="0">
    <dxf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B28" start="0" length="0">
    <dxf>
      <font>
        <sz val="9"/>
        <color theme="1"/>
        <name val="Arial"/>
        <scheme val="none"/>
      </font>
      <fill>
        <patternFill patternType="solid">
          <bgColor theme="0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C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E2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D18:AE18">
    <dxf>
      <fill>
        <patternFill patternType="none">
          <bgColor auto="1"/>
        </patternFill>
      </fill>
    </dxf>
  </rfmt>
  <rrc rId="2173" sId="3" ref="Z1:Z1048576" action="deleteCol">
    <rfmt sheetId="3" xfDxf="1" sqref="Z1:Z1048576" start="0" length="0"/>
  </rrc>
  <rcc rId="2174" sId="3" xfDxf="1" s="1" dxf="1">
    <nc r="AA18" t="inlineStr">
      <is>
        <t>Sede Ancash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ndxf>
  </rcc>
  <rfmt sheetId="3" sqref="AD18">
    <dxf>
      <fill>
        <patternFill patternType="solid">
          <bgColor rgb="FFFF0000"/>
        </patternFill>
      </fill>
    </dxf>
  </rfmt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5" sId="4" numFmtId="4">
    <oc r="E27">
      <f>87.9*30/100</f>
    </oc>
    <nc r="E27">
      <v>87.9</v>
    </nc>
  </rcc>
  <rm rId="2176" sheetId="4" source="D27:E27" destination="D26:E26" sourceSheetId="4">
    <rfmt sheetId="4" s="1" sqref="D2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5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6" start="0" length="0">
      <dxf>
        <font>
          <sz val="9"/>
          <color auto="1"/>
          <name val="Arial"/>
          <scheme val="none"/>
        </font>
        <numFmt numFmtId="4" formatCode="#,##0.00"/>
        <fill>
          <patternFill patternType="solid">
            <bgColor theme="5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4" sqref="D27:E27">
    <dxf>
      <fill>
        <patternFill patternType="solid">
          <bgColor theme="5" tint="0.79998168889431442"/>
        </patternFill>
      </fill>
    </dxf>
  </rfmt>
  <rfmt sheetId="4" sqref="D27:E2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177" sId="4">
    <nc r="F26">
      <f>D26/C26</f>
    </nc>
  </rcc>
  <rcc rId="2178" sId="4">
    <oc r="F27">
      <f>D26/4</f>
    </oc>
    <nc r="F27">
      <f>D27/C27</f>
    </nc>
  </rcc>
  <rcc rId="2179" sId="4">
    <nc r="F28">
      <f>D28/C28</f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="1" sqref="AA21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dxf>
  </rfmt>
  <rfmt sheetId="4" s="1" sqref="AA22" start="0" length="0">
    <dxf>
      <font>
        <b/>
        <sz val="11"/>
        <color auto="1"/>
        <name val="Arial"/>
        <scheme val="none"/>
      </font>
      <fill>
        <patternFill patternType="solid">
          <bgColor theme="0"/>
        </patternFill>
      </fill>
    </dxf>
  </rfmt>
  <rcc rId="2180" sId="4">
    <nc r="AA21" t="inlineStr">
      <is>
        <t>Sede Ayacucho</t>
      </is>
    </nc>
  </rcc>
  <rfmt sheetId="4" s="1" sqref="AC21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</dxf>
  </rfmt>
  <rfmt sheetId="4" s="1" sqref="AD21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</dxf>
  </rfmt>
  <rcc rId="2181" sId="3">
    <nc r="AA19" t="inlineStr">
      <is>
        <t>Sede Ayacucho</t>
      </is>
    </nc>
  </rcc>
  <rfmt sheetId="3" sqref="AB19:AD19">
    <dxf>
      <fill>
        <patternFill patternType="solid">
          <bgColor rgb="FFFF0000"/>
        </patternFill>
      </fill>
    </dxf>
  </rfmt>
  <rcc rId="2182" sId="3">
    <nc r="AA20" t="inlineStr">
      <is>
        <t>Sede Cajamarca</t>
      </is>
    </nc>
  </rcc>
  <rcc rId="2183" sId="3" numFmtId="4">
    <nc r="J26">
      <v>444.3</v>
    </nc>
  </rcc>
  <rcc rId="2184" sId="3" numFmtId="4">
    <nc r="K26">
      <v>437</v>
    </nc>
  </rcc>
  <rcc rId="2185" sId="3">
    <nc r="L26">
      <f>K26/I26</f>
    </nc>
  </rcc>
  <rcc rId="2186" sId="3">
    <nc r="L27">
      <f>K27/I27</f>
    </nc>
  </rcc>
  <rcc rId="2187" sId="3">
    <nc r="L28">
      <f>K28/I28</f>
    </nc>
  </rcc>
  <rfmt sheetId="3" sqref="J26:K28">
    <dxf>
      <fill>
        <patternFill patternType="none">
          <bgColor auto="1"/>
        </patternFill>
      </fill>
    </dxf>
  </rfmt>
  <rcc rId="2188" sId="3" numFmtId="4">
    <nc r="J27">
      <v>454.7</v>
    </nc>
  </rcc>
  <rcc rId="2189" sId="3" numFmtId="4">
    <nc r="K27">
      <v>448</v>
    </nc>
  </rcc>
  <rcc rId="2190" sId="3" endOfListFormulaUpdate="1">
    <oc r="J29">
      <f>AVERAGE(J23:J25)</f>
    </oc>
    <nc r="J29">
      <f>AVERAGE(J23:J28)</f>
    </nc>
  </rcc>
  <rcc rId="2191" sId="3" numFmtId="4">
    <nc r="J28">
      <v>387.7</v>
    </nc>
  </rcc>
  <rcc rId="2192" sId="3" numFmtId="4">
    <nc r="K28">
      <v>378</v>
    </nc>
  </rcc>
  <rcc rId="2193" sId="3" endOfListFormulaUpdate="1">
    <oc r="K29">
      <f>AVERAGE(K23:K25)</f>
    </oc>
    <nc r="K29">
      <f>AVERAGE(K23:K28)</f>
    </nc>
  </rcc>
  <rcv guid="{6348123E-E71C-4D46-BA3B-F837DFD80CFE}" action="delete"/>
  <rcv guid="{6348123E-E71C-4D46-BA3B-F837DFD80CFE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J26:L28">
    <dxf>
      <fill>
        <patternFill patternType="none">
          <bgColor auto="1"/>
        </patternFill>
      </fill>
    </dxf>
  </rfmt>
  <rcc rId="2194" sId="4">
    <nc r="L26">
      <f>J26/I26</f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" sId="4">
    <nc r="L27">
      <f>J27/I27</f>
    </nc>
  </rcc>
  <rcc rId="2196" sId="4">
    <nc r="L28">
      <f>J28/I28</f>
    </nc>
  </rcc>
  <rcc rId="2197" sId="4" numFmtId="4">
    <nc r="K26">
      <v>62.7</v>
    </nc>
  </rcc>
  <rcc rId="2198" sId="4" numFmtId="4">
    <nc r="J26">
      <v>12</v>
    </nc>
  </rcc>
  <rcc rId="2199" sId="4" numFmtId="4">
    <nc r="J27">
      <v>19</v>
    </nc>
  </rcc>
  <rcc rId="2200" sId="4" numFmtId="4">
    <nc r="K27">
      <v>95.9</v>
    </nc>
  </rcc>
  <rcc rId="2201" sId="4" numFmtId="4">
    <nc r="J28">
      <v>16</v>
    </nc>
  </rcc>
  <rcc rId="2202" sId="4" endOfListFormulaUpdate="1">
    <oc r="J29">
      <f>AVERAGE(J23:J25)</f>
    </oc>
    <nc r="J29">
      <f>AVERAGE(J23:J28)</f>
    </nc>
  </rcc>
  <rcc rId="2203" sId="4" numFmtId="4">
    <nc r="K28">
      <v>81.599999999999994</v>
    </nc>
  </rcc>
  <rcc rId="2204" sId="4" endOfListFormulaUpdate="1">
    <oc r="K29">
      <f>AVERAGE(K23:K25)</f>
    </oc>
    <nc r="K29">
      <f>AVERAGE(K23:K28)</f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5" sId="3">
    <nc r="AA21" t="inlineStr">
      <is>
        <t>Sede Cusco</t>
      </is>
    </nc>
  </rcc>
  <rm rId="2206" sheetId="3" source="AA21" destination="AA20" sourceSheetId="3">
    <rcc rId="0" sId="3" dxf="1">
      <nc r="AA20" t="inlineStr">
        <is>
          <t>Sede Cajamarca</t>
        </is>
      </nc>
      <ndxf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AA2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AA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AD20">
    <dxf>
      <fill>
        <patternFill patternType="solid">
          <bgColor rgb="FFFF0000"/>
        </patternFill>
      </fill>
    </dxf>
  </rfmt>
  <rcc rId="2207" sId="4">
    <nc r="AA22" t="inlineStr">
      <is>
        <t>Sede Ayacucho</t>
      </is>
    </nc>
  </rcc>
  <rfmt sheetId="4" s="1" sqref="AC22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</dxf>
  </rfmt>
  <rfmt sheetId="4" s="1" sqref="AD22" start="0" length="0">
    <dxf>
      <font>
        <b/>
        <sz val="11"/>
        <color auto="1"/>
        <name val="Arial"/>
        <scheme val="none"/>
      </font>
      <fill>
        <patternFill patternType="solid">
          <bgColor rgb="FFFF0000"/>
        </patternFill>
      </fill>
      <alignment horizontal="center" readingOrder="0"/>
    </dxf>
  </rfmt>
  <rcc rId="2208" sId="4">
    <oc r="AA21" t="inlineStr">
      <is>
        <t>Sede Ayacucho</t>
      </is>
    </oc>
    <nc r="AA21" t="inlineStr">
      <is>
        <t>Sede Apurimac</t>
      </is>
    </nc>
  </rcc>
  <rfmt sheetId="4" sqref="AC21">
    <dxf>
      <fill>
        <patternFill patternType="none">
          <bgColor auto="1"/>
        </patternFill>
      </fill>
    </dxf>
  </rfmt>
  <rcc rId="2209" sId="3">
    <nc r="C40">
      <v>4</v>
    </nc>
  </rcc>
  <rcc rId="2210" sId="3">
    <nc r="C41">
      <v>4</v>
    </nc>
  </rcc>
  <rcc rId="2211" sId="3">
    <nc r="C42">
      <v>4</v>
    </nc>
  </rcc>
  <rcc rId="2212" sId="3" numFmtId="4">
    <nc r="D40">
      <v>308.89999999999998</v>
    </nc>
  </rcc>
  <rcc rId="2213" sId="3" endOfListFormulaUpdate="1">
    <oc r="D43">
      <f>AVERAGE(D37:D39)</f>
    </oc>
    <nc r="D43">
      <f>AVERAGE(D37:D40)</f>
    </nc>
  </rcc>
  <rcc rId="2214" sId="3" numFmtId="4">
    <nc r="E40">
      <v>237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5" sId="3">
    <nc r="F40">
      <f>E40/C40</f>
    </nc>
  </rcc>
  <rcc rId="2216" sId="3" numFmtId="4">
    <nc r="D41">
      <v>425</v>
    </nc>
  </rcc>
  <rcc rId="2217" sId="3" numFmtId="4">
    <nc r="E41">
      <v>317</v>
    </nc>
  </rcc>
  <rcc rId="2218" sId="3">
    <nc r="F41">
      <f>E41/C41</f>
    </nc>
  </rcc>
  <rcc rId="2219" sId="3">
    <nc r="F42">
      <f>E42/C42</f>
    </nc>
  </rcc>
  <rcc rId="2220" sId="3" numFmtId="4">
    <nc r="D42">
      <v>326.2</v>
    </nc>
  </rcc>
  <rcc rId="2221" sId="3" endOfListFormulaUpdate="1">
    <oc r="D43">
      <f>AVERAGE(D37:D40)</f>
    </oc>
    <nc r="D43">
      <f>AVERAGE(D37:D42)</f>
    </nc>
  </rcc>
  <rcc rId="2222" sId="3" numFmtId="4">
    <nc r="E42">
      <v>256</v>
    </nc>
  </rcc>
  <rcc rId="2223" sId="4">
    <nc r="AA23" t="inlineStr">
      <is>
        <t>Sede Huanuco</t>
      </is>
    </nc>
  </rcc>
  <rfmt sheetId="4" sqref="AD23">
    <dxf>
      <fill>
        <patternFill patternType="solid">
          <bgColor rgb="FFFF0000"/>
        </patternFill>
      </fill>
    </dxf>
  </rfmt>
  <rcc rId="2224" sId="3">
    <nc r="AA21" t="inlineStr">
      <is>
        <t>Sede Huanuco</t>
      </is>
    </nc>
  </rcc>
  <rfmt sheetId="3" sqref="AD21">
    <dxf>
      <fill>
        <patternFill patternType="solid">
          <bgColor rgb="FFFF0000"/>
        </patternFill>
      </fill>
    </dxf>
  </rfmt>
  <rfmt sheetId="3" sqref="AA1:AA1048576">
    <dxf>
      <alignment horizontal="center" readingOrder="0"/>
    </dxf>
  </rfmt>
  <rfmt sheetId="3" sqref="AA1:AA1048576">
    <dxf>
      <alignment vertical="center" readingOrder="0"/>
    </dxf>
  </rfmt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5" sId="3">
    <nc r="AA22" t="inlineStr">
      <is>
        <t>Sede Ica</t>
      </is>
    </nc>
  </rcc>
  <rfmt sheetId="3" sqref="AD22">
    <dxf>
      <fill>
        <patternFill patternType="solid">
          <bgColor rgb="FFFF0000"/>
        </patternFill>
      </fill>
    </dxf>
  </rfmt>
  <rcc rId="2226" sId="4">
    <nc r="AA24" t="inlineStr">
      <is>
        <t>Sede Ica</t>
      </is>
    </nc>
  </rcc>
  <rfmt sheetId="4" sqref="AD24">
    <dxf>
      <fill>
        <patternFill patternType="solid">
          <bgColor rgb="FFFF0000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12" sId="1" ref="S1:S1048576" action="deleteCol">
    <rfmt sheetId="1" xfDxf="1" sqref="S1:S1048576" start="0" length="0"/>
  </rrc>
  <rrc rId="1613" sId="1" ref="S1:S1048576" action="deleteCol">
    <rfmt sheetId="1" xfDxf="1" sqref="S1:S1048576" start="0" length="0"/>
    <rcc rId="0" sId="1">
      <nc r="S14" t="inlineStr">
        <is>
          <t>PAGAR 10 DE CADA MES</t>
        </is>
      </nc>
    </rcc>
    <rcc rId="0" sId="1">
      <nc r="S15" t="inlineStr">
        <is>
          <t>PAGAR 10 DE CADA MES</t>
        </is>
      </nc>
    </rcc>
    <rcc rId="0" sId="1">
      <nc r="S16" t="inlineStr">
        <is>
          <t>PAGAR 10 DE CADA MES</t>
        </is>
      </nc>
    </rcc>
    <rcc rId="0" sId="1">
      <nc r="S17" t="inlineStr">
        <is>
          <t>PAGAR 10 DE CADA MES</t>
        </is>
      </nc>
    </rcc>
    <rcc rId="0" sId="1">
      <nc r="S18" t="inlineStr">
        <is>
          <t>PAGAR 10 DE CADA MES</t>
        </is>
      </nc>
    </rcc>
    <rcc rId="0" sId="1">
      <nc r="S29" t="inlineStr">
        <is>
          <t>PAGAR 10 DE CADA MES</t>
        </is>
      </nc>
    </rcc>
    <rcc rId="0" sId="1">
      <nc r="S30" t="inlineStr">
        <is>
          <t>PAGAR 10 DE CADA MES</t>
        </is>
      </nc>
    </rcc>
    <rcc rId="0" sId="1">
      <nc r="S31" t="inlineStr">
        <is>
          <t>PAGAR 10 DE CADA MES</t>
        </is>
      </nc>
    </rcc>
    <rcc rId="0" sId="1">
      <nc r="S32" t="inlineStr">
        <is>
          <t>PAGAR 10 DE CADA MES</t>
        </is>
      </nc>
    </rcc>
    <rcc rId="0" sId="1">
      <nc r="S33" t="inlineStr">
        <is>
          <t>PAGAR 10 DE CADA MES</t>
        </is>
      </nc>
    </rcc>
    <rcc rId="0" sId="1">
      <nc r="S34" t="inlineStr">
        <is>
          <t>PAGAR 10 DE CADA MES</t>
        </is>
      </nc>
    </rcc>
  </rrc>
  <rrc rId="1614" sId="1" ref="S1:S1048576" action="deleteCol">
    <rfmt sheetId="1" xfDxf="1" sqref="S1:S1048576" start="0" length="0"/>
    <rcc rId="0" sId="1" dxf="1">
      <nc r="S6" t="inlineStr">
        <is>
          <t>LA PROSA</t>
        </is>
      </nc>
      <ndxf>
        <font>
          <sz val="11"/>
          <color theme="1"/>
          <name val="Arial Narrow"/>
          <scheme val="none"/>
        </font>
      </ndxf>
    </rcc>
    <rcc rId="0" sId="1" dxf="1" numFmtId="22">
      <nc r="S7">
        <v>44927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8">
        <v>44958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9">
        <v>44986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0">
        <v>45017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1">
        <v>45047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2">
        <v>45078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3">
        <v>45108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4">
        <v>45139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5">
        <v>45170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6">
        <v>45200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7">
        <v>45231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18">
        <v>45261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19" start="0" length="0">
      <dxf/>
    </rfmt>
    <rcc rId="0" sId="1" dxf="1">
      <nc r="S22" t="inlineStr">
        <is>
          <t>PARQUE NORTE</t>
        </is>
      </nc>
      <ndxf>
        <font>
          <sz val="11"/>
          <color theme="1"/>
          <name val="Arial Narrow"/>
          <scheme val="none"/>
        </font>
        <alignment horizontal="center" vertical="top" readingOrder="0"/>
      </ndxf>
    </rcc>
    <rcc rId="0" sId="1" dxf="1" numFmtId="22">
      <nc r="S23">
        <v>44927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4">
        <v>44958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5">
        <v>44986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6">
        <v>45017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7">
        <v>45047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8">
        <v>45078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29">
        <v>45108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30">
        <v>45139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31">
        <v>45170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32">
        <v>45200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33">
        <v>45231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22">
      <nc r="S34">
        <v>45261</v>
      </nc>
      <ndxf>
        <font>
          <sz val="9"/>
          <color auto="1"/>
          <name val="Arial"/>
          <scheme val="none"/>
        </font>
        <numFmt numFmtId="22" formatCode="mmm\-yy"/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5" sId="1" ref="S1:S1048576" action="deleteCol">
    <undo index="0" exp="area" dr="S29:S34" r="T31" sId="1"/>
    <undo index="0" exp="area" dr="S14:S18" r="T17" sId="1"/>
    <rfmt sheetId="1" xfDxf="1" sqref="S1:S1048576" start="0" length="0"/>
    <rcc rId="0" sId="1" s="1" dxf="1" numFmtId="4">
      <nc r="S7">
        <v>42309.4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8">
        <v>47766.5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9">
        <v>42152.6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0">
        <v>44211.3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1">
        <v>37487.5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2">
        <v>38517.300000000003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3">
        <v>40000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4">
        <v>45000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5">
        <v>47000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6">
        <v>47000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7">
        <v>47000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18">
        <v>47000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19" t="inlineStr">
        <is>
          <t>NECESITAMOS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21" start="0" length="0">
      <dxf>
        <font>
          <sz val="11"/>
          <color theme="1"/>
          <name val="Arial Narrow"/>
          <scheme val="none"/>
        </font>
      </dxf>
    </rfmt>
    <rcc rId="0" sId="1" dxf="1">
      <nc r="S22" t="inlineStr">
        <is>
          <t>+BCI</t>
        </is>
      </nc>
      <ndxf>
        <font>
          <sz val="11"/>
          <color theme="1"/>
          <name val="Arial Narrow"/>
          <scheme val="none"/>
        </font>
        <numFmt numFmtId="30" formatCode="@"/>
        <alignment horizontal="center" vertical="top" readingOrder="0"/>
      </ndxf>
    </rcc>
    <rcc rId="0" sId="1" dxf="1" numFmtId="4">
      <nc r="S23">
        <v>25339.7</v>
      </nc>
      <ndxf>
        <font>
          <b/>
          <sz val="9"/>
          <color theme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S24">
        <v>32332.400000000001</v>
      </nc>
      <ndxf>
        <font>
          <b/>
          <sz val="9"/>
          <color theme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25">
        <v>31176.7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26">
        <v>31510.400000000001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27">
        <v>27701.8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28">
        <v>25800</v>
      </nc>
      <ndxf>
        <font>
          <b/>
          <sz val="9"/>
          <color auto="1"/>
          <name val="Arial"/>
          <scheme val="none"/>
        </font>
        <numFmt numFmtId="4" formatCode="#,##0.00"/>
        <fill>
          <patternFill patternType="solid">
            <bgColor theme="9" tint="0.79998168889431442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29">
        <v>26000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30">
        <v>30000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31">
        <v>33000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32">
        <v>33000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33">
        <v>30000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4">
      <nc r="S34">
        <v>30000</v>
      </nc>
      <ndxf>
        <font>
          <b/>
          <sz val="9"/>
          <color auto="1"/>
          <name val="Arial"/>
          <scheme val="none"/>
        </font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5" t="inlineStr">
        <is>
          <t>NECESITAMOS</t>
        </is>
      </nc>
      <ndxf>
        <font>
          <sz val="11"/>
          <color theme="1"/>
          <name val="Arial Narrow"/>
          <scheme val="none"/>
        </font>
        <fill>
          <patternFill patternType="solid">
            <bgColor theme="0" tint="-0.14999847407452621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6" sId="1" ref="S1:S1048576" action="deleteCol">
    <undo index="0" exp="area" dr="S17:S33" r="T23" sId="1"/>
    <rfmt sheetId="1" xfDxf="1" sqref="S1:S1048576" start="0" length="0">
      <dxf>
        <alignment horizontal="center" readingOrder="0"/>
      </dxf>
    </rfmt>
    <rcc rId="0" sId="1" dxf="1">
      <nc r="S15" t="inlineStr">
        <is>
          <t>TENEMOS</t>
        </is>
      </nc>
      <ndxf>
        <font>
          <sz val="11"/>
          <color theme="1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16" start="0" length="0">
      <dxf>
        <font>
          <sz val="11"/>
          <color theme="1"/>
          <name val="Arial Narrow"/>
          <scheme val="none"/>
        </font>
        <alignment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S17">
        <f>SUM(#REF!)</f>
      </nc>
      <ndxf>
        <numFmt numFmtId="4" formatCode="#,##0.00"/>
      </ndxf>
    </rcc>
    <rcc rId="0" sId="1" dxf="1">
      <nc r="S25" t="inlineStr">
        <is>
          <t>NECESITAMOS</t>
        </is>
      </nc>
      <ndxf>
        <font>
          <sz val="11"/>
          <color theme="1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1">
        <f>SUM(#REF!)</f>
      </nc>
      <ndxf>
        <numFmt numFmtId="4" formatCode="#,##0.00"/>
      </ndxf>
    </rcc>
  </rrc>
  <rrc rId="1617" sId="1" ref="S1:S1048576" action="deleteCol">
    <rfmt sheetId="1" xfDxf="1" sqref="S1:S1048576" start="0" length="0">
      <dxf>
        <font>
          <name val="Arial Narrow"/>
          <scheme val="none"/>
        </font>
        <alignment horizontal="center" vertical="center" readingOrder="0"/>
      </dxf>
    </rfmt>
    <rcc rId="0" sId="1" dxf="1">
      <nc r="S13">
        <v>72402.490000000005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14">
        <v>24000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15">
        <f>SUM(S13:S14)</f>
      </nc>
      <ndxf>
        <font>
          <b/>
          <sz val="14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23">
        <f>SUM(#REF!)</f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S24">
        <v>96402.49</v>
      </nc>
      <ndxf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25">
        <f>S23-S24</f>
      </nc>
      <ndxf>
        <font>
          <b/>
          <name val="Arial Narrow"/>
          <scheme val="none"/>
        </font>
        <numFmt numFmtId="4" formatCode="#,##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2">
        <v>322</v>
      </nc>
      <ndxf>
        <font>
          <color rgb="FFC00000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v>322</v>
      </nc>
      <ndxf>
        <font>
          <color rgb="FFC00000"/>
          <name val="Arial Narrow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8" sId="1" ref="S1:S1048576" action="deleteCol">
    <rfmt sheetId="1" xfDxf="1" sqref="S1:S1048576" start="0" length="0"/>
    <rcc rId="0" sId="1" dxf="1">
      <nc r="S32" t="inlineStr">
        <is>
          <t>024</t>
        </is>
      </nc>
      <ndxf>
        <font>
          <b/>
          <sz val="11"/>
          <color theme="1"/>
          <name val="Arial Narrow"/>
          <scheme val="none"/>
        </font>
        <numFmt numFmtId="30" formatCode="@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v>145</v>
      </nc>
      <ndxf>
        <font>
          <b/>
          <sz val="11"/>
          <color theme="1"/>
          <name val="Arial Narrow"/>
          <scheme val="none"/>
        </font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19" sId="1" ref="S1:S1048576" action="deleteCol">
    <undo index="0" exp="ref" v="1" dr="S33" r="U33" sId="1"/>
    <undo index="0" exp="ref" v="1" dr="S32" r="U32" sId="1"/>
    <rfmt sheetId="1" xfDxf="1" sqref="S1:S1048576" start="0" length="0">
      <dxf>
        <font>
          <name val="Arial Narrow"/>
          <scheme val="none"/>
        </font>
      </dxf>
    </rfmt>
    <rfmt sheetId="1" sqref="S26" start="0" length="0">
      <dxf>
        <numFmt numFmtId="4" formatCode="#,##0.00"/>
      </dxf>
    </rfmt>
    <rfmt sheetId="1" sqref="S27" start="0" length="0">
      <dxf>
        <numFmt numFmtId="4" formatCode="#,##0.00"/>
      </dxf>
    </rfmt>
    <rfmt sheetId="1" sqref="S28" start="0" length="0">
      <dxf>
        <numFmt numFmtId="4" formatCode="#,##0.00"/>
      </dxf>
    </rfmt>
    <rcc rId="0" sId="1" dxf="1">
      <nc r="S32">
        <v>68.22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v>31.78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4">
        <f>SUM(S32:S33)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0" sId="1" ref="S1:S1048576" action="deleteCol">
    <undo index="1" exp="ref" v="1" dr="S33" r="T33" sId="1"/>
    <undo index="1" exp="ref" v="1" dr="S32" r="T32" sId="1"/>
    <rfmt sheetId="1" xfDxf="1" sqref="S1:S1048576" start="0" length="0">
      <dxf>
        <font>
          <name val="Arial Narrow"/>
          <scheme val="none"/>
        </font>
      </dxf>
    </rfmt>
    <rcc rId="0" sId="1" dxf="1">
      <nc r="S32">
        <v>100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v>100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S3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621" sId="1" ref="S1:S1048576" action="deleteCol">
    <undo index="1" exp="ref" v="1" dr="S33" r="T33" sId="1"/>
    <undo index="1" exp="ref" v="1" dr="S32" r="T32" sId="1"/>
    <rfmt sheetId="1" xfDxf="1" sqref="S1:S1048576" start="0" length="0">
      <dxf>
        <font>
          <name val="Arial Narrow"/>
          <scheme val="none"/>
        </font>
      </dxf>
    </rfmt>
    <rcc rId="0" sId="1" dxf="1">
      <nc r="S32">
        <f>#REF!/#REF!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f>#REF!/#REF!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4">
        <f>SUM(S32:S33)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2" sId="1" ref="S1:S1048576" action="deleteCol">
    <undo index="0" exp="area" dr="S32:S33" r="T34" sId="1"/>
    <rfmt sheetId="1" xfDxf="1" sqref="S1:S1048576" start="0" length="0">
      <dxf>
        <font>
          <name val="Arial Narrow"/>
          <scheme val="none"/>
        </font>
      </dxf>
    </rfmt>
    <rcc rId="0" sId="1" dxf="1">
      <nc r="S32">
        <f>S34*#REF!</f>
      </nc>
      <ndxf>
        <font>
          <b/>
          <sz val="14"/>
          <name val="Arial Narrow"/>
          <scheme val="none"/>
        </font>
        <numFmt numFmtId="1" formatCode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S33">
        <f>S34*#REF!</f>
      </nc>
      <ndxf>
        <font>
          <b/>
          <sz val="14"/>
          <name val="Arial Narrow"/>
          <scheme val="none"/>
        </font>
        <numFmt numFmtId="1" formatCode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S34">
        <v>318597</v>
      </nc>
      <ndxf>
        <font>
          <b/>
          <sz val="16"/>
          <name val="Arial Narrow"/>
          <scheme val="none"/>
        </font>
        <numFmt numFmtId="3" formatCode="#,##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623" sId="1" ref="S1:S1048576" action="deleteCol">
    <rfmt sheetId="1" xfDxf="1" sqref="S1:S1048576" start="0" length="0">
      <dxf>
        <font>
          <name val="Arial Narrow"/>
          <scheme val="none"/>
        </font>
      </dxf>
    </rfmt>
    <rfmt sheetId="1" sqref="S32" start="0" length="0">
      <dxf>
        <numFmt numFmtId="1" formatCode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S33" start="0" length="0">
      <dxf>
        <numFmt numFmtId="1" formatCode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S34">
        <f>SUM(#REF!)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7" sId="3">
    <nc r="I54">
      <v>5</v>
    </nc>
  </rcc>
  <rcc rId="2228" sId="3">
    <nc r="I55">
      <v>5</v>
    </nc>
  </rcc>
  <rcc rId="2229" sId="3">
    <nc r="I56">
      <v>5</v>
    </nc>
  </rcc>
  <rcc rId="2230" sId="3" numFmtId="4">
    <nc r="J54">
      <v>550.79999999999995</v>
    </nc>
  </rcc>
  <rcc rId="2231" sId="3" numFmtId="4">
    <nc r="K54">
      <v>566</v>
    </nc>
  </rcc>
  <rcc rId="2232" sId="3">
    <nc r="L54">
      <f>K54/I54</f>
    </nc>
  </rcc>
  <rcc rId="2233" sId="3" numFmtId="4">
    <nc r="J55">
      <v>638</v>
    </nc>
  </rcc>
  <rcc rId="2234" sId="3" numFmtId="4">
    <nc r="K55">
      <v>665</v>
    </nc>
  </rcc>
  <rcc rId="2235" sId="3">
    <nc r="L55">
      <f>K55/I55</f>
    </nc>
  </rcc>
  <rcc rId="2236" sId="3">
    <nc r="L56">
      <f>K56/I56</f>
    </nc>
  </rcc>
  <rcc rId="2237" sId="3" numFmtId="4">
    <nc r="J56">
      <v>589.5</v>
    </nc>
  </rcc>
  <rcc rId="2238" sId="3" numFmtId="4">
    <nc r="K56">
      <v>612</v>
    </nc>
  </rcc>
  <rcc rId="2239" sId="4" numFmtId="4">
    <nc r="K54">
      <v>35.700000000000003</v>
    </nc>
  </rcc>
  <rcc rId="2240" sId="4" numFmtId="4">
    <nc r="J54">
      <v>7</v>
    </nc>
  </rcc>
  <rcc rId="2241" sId="4">
    <nc r="L54">
      <f>J54/I54</f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2" sId="4" numFmtId="4">
    <nc r="J55">
      <v>26</v>
    </nc>
  </rcc>
  <rcc rId="2243" sId="4" numFmtId="4">
    <nc r="K55">
      <v>123.1</v>
    </nc>
  </rcc>
  <rcc rId="2244" sId="4">
    <nc r="L55">
      <f>J55/I55</f>
    </nc>
  </rcc>
  <rcc rId="2245" sId="4" numFmtId="4">
    <nc r="J56">
      <v>9</v>
    </nc>
  </rcc>
  <rcc rId="2246" sId="4">
    <nc r="L56">
      <f>J56/I56</f>
    </nc>
  </rcc>
  <rcc rId="2247" sId="4" numFmtId="4">
    <nc r="K56">
      <v>44.9</v>
    </nc>
  </rcc>
  <rcv guid="{6348123E-E71C-4D46-BA3B-F837DFD80CFE}" action="delete"/>
  <rcv guid="{6348123E-E71C-4D46-BA3B-F837DFD80CFE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8" sId="3">
    <nc r="AA23" t="inlineStr">
      <is>
        <t>Sede Loreto</t>
      </is>
    </nc>
  </rcc>
  <rfmt sheetId="3" sqref="AD23">
    <dxf>
      <fill>
        <patternFill patternType="solid">
          <bgColor rgb="FFFF0000"/>
        </patternFill>
      </fill>
    </dxf>
  </rfmt>
  <rcc rId="2249" sId="3">
    <nc r="AA24" t="inlineStr">
      <is>
        <t>Sede Piura</t>
      </is>
    </nc>
  </rcc>
  <rfmt sheetId="3" sqref="AD24">
    <dxf>
      <fill>
        <patternFill patternType="solid">
          <bgColor rgb="FFFF0000"/>
        </patternFill>
      </fill>
    </dxf>
  </rfmt>
  <rcc rId="2250" sId="4">
    <nc r="AA25" t="inlineStr">
      <is>
        <t>Sede Ucayali</t>
      </is>
    </nc>
  </rcc>
  <rfmt sheetId="4" sqref="AD25">
    <dxf>
      <fill>
        <patternFill patternType="solid">
          <bgColor rgb="FFFF0000"/>
        </patternFill>
      </fill>
    </dxf>
  </rfmt>
  <rcc rId="2251" sId="3" odxf="1" dxf="1">
    <nc r="AA25" t="inlineStr">
      <is>
        <t>Sede Ucayali</t>
      </is>
    </nc>
    <odxf>
      <alignment vertical="center" readingOrder="0"/>
    </odxf>
    <ndxf>
      <alignment vertical="top" readingOrder="0"/>
    </ndxf>
  </rcc>
  <rfmt sheetId="3" sqref="AD25" start="0" length="0">
    <dxf>
      <fill>
        <patternFill patternType="solid">
          <bgColor rgb="FFFF0000"/>
        </patternFill>
      </fill>
    </dxf>
  </rfmt>
  <rcc rId="2252" sId="3" numFmtId="4">
    <nc r="D84">
      <v>1017</v>
    </nc>
  </rcc>
  <rcc rId="2253" sId="3" endOfListFormulaUpdate="1">
    <oc r="D85">
      <f>AVERAGE(D79:D83)</f>
    </oc>
    <nc r="D85">
      <f>AVERAGE(D79:D84)</f>
    </nc>
  </rcc>
  <rcc rId="2254" sId="3" numFmtId="4">
    <nc r="E84">
      <v>997</v>
    </nc>
  </rcc>
  <rcc rId="2255" sId="3" endOfListFormulaUpdate="1">
    <oc r="E85">
      <f>AVERAGE(E79:E83)</f>
    </oc>
    <nc r="E85">
      <f>AVERAGE(E79:E84)</f>
    </nc>
  </rcc>
  <rfmt sheetId="3" sqref="D84:E84" start="0" length="2147483647">
    <dxf>
      <font>
        <color rgb="FFFF0000"/>
      </font>
    </dxf>
  </rfmt>
  <rfmt sheetId="3" sqref="D84:E84">
    <dxf>
      <fill>
        <patternFill patternType="none">
          <bgColor auto="1"/>
        </patternFill>
      </fill>
    </dxf>
  </rfmt>
  <rfmt sheetId="3" sqref="D84:E84" start="0" length="2147483647">
    <dxf>
      <font>
        <color theme="1" tint="4.9989318521683403E-2"/>
      </font>
    </dxf>
  </rfmt>
  <rfmt sheetId="4" sqref="D84:E84">
    <dxf>
      <fill>
        <patternFill patternType="none">
          <bgColor auto="1"/>
        </patternFill>
      </fill>
    </dxf>
  </rfmt>
  <rcc rId="2256" sId="4" numFmtId="4">
    <nc r="D84">
      <v>72</v>
    </nc>
  </rcc>
  <rcc rId="2257" sId="4" endOfListFormulaUpdate="1">
    <oc r="D85">
      <f>AVERAGE(D79:D83)</f>
    </oc>
    <nc r="D85">
      <f>AVERAGE(D79:D84)</f>
    </nc>
  </rcc>
  <rcc rId="2258" sId="4">
    <nc r="E84">
      <v>374</v>
    </nc>
  </rcc>
  <rcc rId="2259" sId="4">
    <oc r="F83">
      <f>+'LUZ ORS'!J83/C83</f>
    </oc>
    <nc r="F83">
      <f>D83/C83</f>
    </nc>
  </rcc>
  <rcc rId="2260" sId="4">
    <oc r="F84">
      <f>+'LUZ ORS'!J84/C84</f>
    </oc>
    <nc r="F84">
      <f>D84/C84</f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1" sId="3" numFmtId="4">
    <nc r="P82">
      <v>283.39999999999998</v>
    </nc>
  </rcc>
  <rcc rId="2262" sId="3" numFmtId="4">
    <nc r="Q82">
      <v>264</v>
    </nc>
  </rcc>
  <rcc rId="2263" sId="3">
    <nc r="R82">
      <f>Q82/O82</f>
    </nc>
  </rcc>
  <rcc rId="2264" sId="3" numFmtId="4">
    <nc r="P83">
      <v>374.6</v>
    </nc>
  </rcc>
  <rcc rId="2265" sId="3" numFmtId="4">
    <nc r="Q83">
      <v>353</v>
    </nc>
  </rcc>
  <rcc rId="2266" sId="3">
    <nc r="R83">
      <f>Q83/O83</f>
    </nc>
  </rcc>
  <rcc rId="2267" sId="3" numFmtId="4">
    <nc r="P84">
      <v>374.6</v>
    </nc>
  </rcc>
  <rcc rId="2268" sId="3" endOfListFormulaUpdate="1">
    <oc r="P85">
      <f>AVERAGE(P79:P81)</f>
    </oc>
    <nc r="P85">
      <f>AVERAGE(P79:P84)</f>
    </nc>
  </rcc>
  <rcc rId="2269" sId="3" numFmtId="4">
    <nc r="Q84">
      <v>363</v>
    </nc>
  </rcc>
  <rcc rId="2270" sId="3" endOfListFormulaUpdate="1">
    <oc r="Q85">
      <f>AVERAGE(Q79:Q81)</f>
    </oc>
    <nc r="Q85">
      <f>AVERAGE(Q79:Q84)</f>
    </nc>
  </rcc>
  <rcc rId="2271" sId="3">
    <nc r="R84">
      <f>Q84/O84</f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2" sId="4" numFmtId="4">
    <nc r="Q82">
      <v>62.8</v>
    </nc>
  </rcc>
  <rcc rId="2273" sId="4" numFmtId="4">
    <nc r="P82">
      <v>21</v>
    </nc>
  </rcc>
  <rcc rId="2274" sId="4" numFmtId="4">
    <nc r="P83">
      <v>8</v>
    </nc>
  </rcc>
  <rcc rId="2275" sId="4" numFmtId="4">
    <nc r="Q83">
      <v>37.46</v>
    </nc>
  </rcc>
  <rcc rId="2276" sId="4">
    <nc r="R82">
      <f>P82/O82</f>
    </nc>
  </rcc>
  <rcc rId="2277" sId="4">
    <nc r="R83">
      <f>P83/O83</f>
    </nc>
  </rcc>
  <rcc rId="2278" sId="4">
    <nc r="R84">
      <f>P84/O84</f>
    </nc>
  </rcc>
  <rcc rId="2279" sId="4" numFmtId="4">
    <nc r="P84">
      <v>7</v>
    </nc>
  </rcc>
  <rcc rId="2280" sId="4" endOfListFormulaUpdate="1">
    <oc r="P85">
      <f>AVERAGE(P79:P81)</f>
    </oc>
    <nc r="P85">
      <f>AVERAGE(P79:P84)</f>
    </nc>
  </rcc>
  <rcc rId="2281" sId="4" numFmtId="4">
    <nc r="Q84">
      <v>23.7</v>
    </nc>
  </rcc>
  <rcc rId="2282" sId="4" endOfListFormulaUpdate="1">
    <oc r="Q85">
      <f>AVERAGE(Q79:Q81)</f>
    </oc>
    <nc r="Q85">
      <f>AVERAGE(Q79:Q84)</f>
    </nc>
  </rcc>
  <rcc rId="2283" sId="4" numFmtId="4">
    <oc r="Q81">
      <v>62.8</v>
    </oc>
    <nc r="Q81">
      <v>32.1</v>
    </nc>
  </rcc>
  <rcc rId="2284" sId="4" numFmtId="4">
    <oc r="P81">
      <v>21</v>
    </oc>
    <nc r="P81">
      <v>10</v>
    </nc>
  </rcc>
  <rcc rId="2285" sId="4" numFmtId="4">
    <oc r="P80">
      <v>10</v>
    </oc>
    <nc r="P80">
      <v>12</v>
    </nc>
  </rcc>
  <rcc rId="2286" sId="4" numFmtId="4">
    <oc r="Q80">
      <v>32.1</v>
    </oc>
    <nc r="Q80">
      <v>37.630000000000003</v>
    </nc>
  </rcc>
  <rcc rId="2287" sId="4" numFmtId="4">
    <oc r="Q79">
      <v>37.630000000000003</v>
    </oc>
    <nc r="Q79">
      <v>68.56</v>
    </nc>
  </rcc>
  <rcc rId="2288" sId="4" numFmtId="4">
    <oc r="P79">
      <v>12</v>
    </oc>
    <nc r="P79">
      <v>24</v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9" sId="4" numFmtId="4">
    <nc r="W70">
      <v>33</v>
    </nc>
  </rcc>
  <rcc rId="2290" sId="4" endOfListFormulaUpdate="1">
    <oc r="W71">
      <f>AVERAGE(W65:W69)</f>
    </oc>
    <nc r="W71">
      <f>AVERAGE(W65:W70)</f>
    </nc>
  </rcc>
  <rcc rId="2291" sId="4" numFmtId="4">
    <nc r="V70">
      <v>8</v>
    </nc>
  </rcc>
  <rcc rId="2292" sId="4" endOfListFormulaUpdate="1">
    <oc r="V71">
      <f>AVERAGE(V65:V69)</f>
    </oc>
    <nc r="V71">
      <f>AVERAGE(V65:V70)</f>
    </nc>
  </rcc>
  <rfmt sheetId="4" sqref="V70:W70">
    <dxf>
      <fill>
        <patternFill patternType="none">
          <bgColor auto="1"/>
        </patternFill>
      </fill>
    </dxf>
  </rfmt>
  <rcc rId="2293" sId="3" numFmtId="4">
    <nc r="V42">
      <v>548.9</v>
    </nc>
  </rcc>
  <rcc rId="2294" sId="3" endOfListFormulaUpdate="1">
    <oc r="V43">
      <f>AVERAGE(V37:V41)</f>
    </oc>
    <nc r="V43">
      <f>AVERAGE(V37:V42)</f>
    </nc>
  </rcc>
  <rcc rId="2295" sId="3">
    <nc r="W42">
      <f>442</f>
    </nc>
  </rcc>
  <rcc rId="2296" sId="3">
    <nc r="X42">
      <f>W42/U42</f>
    </nc>
  </rcc>
  <rfmt sheetId="3" sqref="V42:W42">
    <dxf>
      <fill>
        <patternFill patternType="none">
          <bgColor auto="1"/>
        </patternFill>
      </fill>
    </dxf>
  </rfmt>
  <rcc rId="2297" sId="3">
    <nc r="AA26" t="inlineStr">
      <is>
        <t>Sede Madre de Dios</t>
      </is>
    </nc>
  </rcc>
  <rfmt sheetId="3" sqref="AD26">
    <dxf>
      <fill>
        <patternFill patternType="solid">
          <bgColor rgb="FFFF0000"/>
        </patternFill>
      </fill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" sId="1" odxf="1" dxf="1">
    <nc r="B21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b/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1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34" sId="1" odxf="1" dxf="1">
    <nc r="D21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5" sId="1" odxf="1" s="1" dxf="1" numFmtId="4">
    <nc r="E21">
      <v>412.86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6" sId="1" odxf="1" dxf="1">
    <nc r="F21">
      <v>91633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7" sId="1" odxf="1" s="1" dxf="1">
    <nc r="G21">
      <f>F21-H21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8" sId="1" odxf="1" s="1" dxf="1" numFmtId="4">
    <nc r="H21">
      <v>446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39" sId="1" odxf="1" dxf="1">
    <nc r="I21">
      <f>+H21/D21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0" sId="1" odxf="1" dxf="1">
    <nc r="B22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2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741" sId="1" odxf="1" dxf="1">
    <nc r="D22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2" sId="1" odxf="1" s="1" dxf="1" numFmtId="4">
    <nc r="E22">
      <v>372.5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3" sId="1" odxf="1" s="1" dxf="1">
    <nc r="F22">
      <f>G22+H22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4" sId="1" odxf="1" s="1" dxf="1" numFmtId="4">
    <nc r="G22">
      <v>47389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5" sId="1" odxf="1" s="1" dxf="1" numFmtId="4">
    <nc r="H22">
      <v>424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6" sId="1" odxf="1" dxf="1">
    <nc r="I22">
      <f>+H22/D22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7" sId="1" odxf="1" dxf="1">
    <nc r="B23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3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748" sId="1" odxf="1" dxf="1">
    <nc r="D23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49" sId="1" odxf="1" dxf="1" numFmtId="4">
    <nc r="E23">
      <v>410.5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numFmt numFmtId="2" formatCode="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0" sId="1" odxf="1" dxf="1">
    <nc r="F23">
      <v>22088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1" sId="1" odxf="1" dxf="1">
    <nc r="G23">
      <v>21878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2" sId="1" odxf="1" s="1" dxf="1">
    <nc r="H23">
      <f>F23-G23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3" sId="1" odxf="1" dxf="1" numFmtId="4">
    <nc r="I23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4" sId="1" odxf="1" dxf="1">
    <nc r="B24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4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755" sId="1" odxf="1" dxf="1">
    <nc r="D24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6" sId="1" odxf="1" s="1" dxf="1" numFmtId="4">
    <nc r="E24">
      <v>359.54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7" sId="1" odxf="1" s="1" dxf="1" numFmtId="4">
    <nc r="F24">
      <v>7192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8" sId="1" odxf="1" s="1" dxf="1" numFmtId="4">
    <nc r="G24">
      <v>6796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59" sId="1" odxf="1" s="1" dxf="1">
    <nc r="H24">
      <f>F24-G24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0" sId="1" odxf="1" dxf="1">
    <nc r="I24">
      <f>+H24/D24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1" sId="1" odxf="1" dxf="1">
    <nc r="B25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b/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5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62" sId="1" odxf="1" dxf="1">
    <nc r="D25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3" sId="1" odxf="1" s="1" dxf="1" numFmtId="4">
    <nc r="E25">
      <v>1082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4" sId="1" odxf="1" dxf="1">
    <nc r="F25">
      <v>93642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5" sId="1" odxf="1" s="1" dxf="1">
    <nc r="G25">
      <v>91633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6" sId="1" odxf="1" s="1" dxf="1">
    <nc r="H25">
      <f>F25-G25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7" sId="1" odxf="1" dxf="1">
    <nc r="I25">
      <f>+H25/D25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68" sId="1" odxf="1" dxf="1">
    <nc r="B26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6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769" sId="1" odxf="1" dxf="1">
    <nc r="D26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0" sId="1" odxf="1" s="1" dxf="1" numFmtId="4">
    <nc r="E26">
      <v>378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1" sId="1" odxf="1" s="1" dxf="1">
    <nc r="F26">
      <f>G26+H26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2" sId="1" odxf="1" s="1" dxf="1">
    <nc r="G26">
      <f>F22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3" sId="1" odxf="1" s="1" dxf="1" numFmtId="4">
    <nc r="H26">
      <v>415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4" sId="1" odxf="1" dxf="1">
    <nc r="I26">
      <f>+H26/D26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5" sId="1" odxf="1" dxf="1">
    <nc r="B27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7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776" sId="1" odxf="1" dxf="1">
    <nc r="D27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7" sId="1" odxf="1" s="1" dxf="1" numFmtId="4">
    <nc r="E27">
      <v>182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8" sId="1" odxf="1" s="1" dxf="1" numFmtId="4">
    <nc r="F27">
      <v>22282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79" sId="1" odxf="1" s="1" dxf="1" numFmtId="4">
    <nc r="G27">
      <v>22088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0" sId="1" odxf="1" s="1" dxf="1" numFmtId="4">
    <nc r="H27">
      <v>194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1" sId="1" odxf="1" dxf="1" numFmtId="4">
    <nc r="I27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2" sId="1" odxf="1" dxf="1">
    <nc r="B28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783" sId="1" odxf="1" dxf="1">
    <nc r="D28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4" sId="1" odxf="1" s="1" dxf="1" numFmtId="4">
    <nc r="E28">
      <v>561.17999999999995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5" sId="1" odxf="1" s="1" dxf="1" numFmtId="4">
    <nc r="F28">
      <v>7808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6" sId="1" odxf="1" s="1" dxf="1" numFmtId="4">
    <nc r="G28">
      <v>7192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7" sId="1" odxf="1" s="1" dxf="1">
    <nc r="H28">
      <f>F28-G28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8" sId="1" odxf="1" dxf="1">
    <nc r="I28">
      <f>+H28/D28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89" sId="1" odxf="1" dxf="1">
    <nc r="B29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b/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9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790" sId="1" odxf="1" dxf="1">
    <nc r="D29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1" sId="1" odxf="1" s="1" dxf="1" numFmtId="4">
    <nc r="E29">
      <v>831.5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2" sId="1" odxf="1" s="1" dxf="1" numFmtId="4">
    <nc r="F29">
      <v>94597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3" sId="1" odxf="1" s="1" dxf="1" numFmtId="4">
    <nc r="G29">
      <v>93642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4" sId="1" odxf="1" s="1" dxf="1">
    <nc r="H29">
      <f>F29-G29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5" sId="1" odxf="1" dxf="1">
    <nc r="I29">
      <f>+H29/D29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6" sId="1" odxf="1" dxf="1">
    <nc r="B30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0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797" sId="1" odxf="1" dxf="1">
    <nc r="D30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8" sId="1" odxf="1" s="1" dxf="1" numFmtId="4">
    <nc r="E30">
      <v>391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99" sId="1" odxf="1" s="1" dxf="1">
    <nc r="F30">
      <f>G30+H30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0" sId="1" odxf="1" s="1" dxf="1">
    <nc r="G30">
      <f>F26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1" sId="1" odxf="1" s="1" dxf="1" numFmtId="4">
    <nc r="H30">
      <v>436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2" sId="1" odxf="1" dxf="1">
    <nc r="I30">
      <f>+H30/D30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3" sId="1" odxf="1" dxf="1">
    <nc r="B31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1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804" sId="1" odxf="1" dxf="1">
    <nc r="D31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5" sId="1" odxf="1" dxf="1" numFmtId="4">
    <nc r="E31">
      <v>470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numFmt numFmtId="2" formatCode="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6" sId="1" odxf="1" dxf="1">
    <nc r="F31">
      <v>22806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7" sId="1" odxf="1" dxf="1">
    <nc r="G31">
      <v>22282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theme="1"/>
        <name val="Arial"/>
        <scheme val="none"/>
      </font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8" sId="1" odxf="1" s="1" dxf="1" numFmtId="4">
    <nc r="H31">
      <v>524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09" sId="1" odxf="1" dxf="1" numFmtId="4">
    <nc r="I31">
      <v>0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0" sId="1" odxf="1" dxf="1">
    <nc r="B32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1"/>
        <color auto="1"/>
        <name val="Arial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32" start="0" length="0">
    <dxf>
      <font>
        <sz val="11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811" sId="1" odxf="1" dxf="1">
    <nc r="D32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2" sId="1" odxf="1" s="1" dxf="1" numFmtId="4">
    <nc r="E32">
      <v>768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3" sId="1" odxf="1" s="1" dxf="1" numFmtId="4">
    <nc r="F32">
      <v>8686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4" sId="1" odxf="1" s="1" dxf="1" numFmtId="4">
    <nc r="G32">
      <v>7878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right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5" sId="1" odxf="1" s="1" dxf="1" numFmtId="4">
    <nc r="H32">
      <v>878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1"/>
        <color auto="1"/>
        <name val="Arial"/>
        <scheme val="none"/>
      </font>
      <numFmt numFmtId="3" formatCode="#,##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6" sId="1" odxf="1" dxf="1">
    <nc r="I32">
      <f>+H32/D32</f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1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17" sId="1" numFmtId="22">
    <nc r="C21">
      <v>45017</v>
    </nc>
  </rcc>
  <rcc rId="818" sId="1" numFmtId="22">
    <oc r="C9">
      <v>44562</v>
    </oc>
    <nc r="C9">
      <v>44927</v>
    </nc>
  </rcc>
  <rm rId="819" sheetId="1" source="B3:I32" destination="B36:I65" sourceSheetId="1"/>
  <rrc rId="820" sId="1" ref="A12:XFD12" action="insertRow"/>
  <rrc rId="821" sId="1" ref="A13:XFD13" action="insertRow"/>
  <rrc rId="822" sId="1" ref="A13:XFD13" action="insertRow"/>
  <rrc rId="823" sId="1" ref="A13:XFD13" action="insertRow"/>
  <rfmt sheetId="1" sqref="L12:L14" start="0" length="0">
    <dxf>
      <border>
        <left style="thin">
          <color indexed="64"/>
        </left>
      </border>
    </dxf>
  </rfmt>
  <rfmt sheetId="1" sqref="L12:R12" start="0" length="0">
    <dxf>
      <border>
        <top style="thin">
          <color indexed="64"/>
        </top>
      </border>
    </dxf>
  </rfmt>
  <rfmt sheetId="1" sqref="R12:R14" start="0" length="0">
    <dxf>
      <border>
        <right style="thin">
          <color indexed="64"/>
        </right>
      </border>
    </dxf>
  </rfmt>
  <rfmt sheetId="1" sqref="L14:R14" start="0" length="0">
    <dxf>
      <border>
        <bottom style="thin">
          <color indexed="64"/>
        </bottom>
      </border>
    </dxf>
  </rfmt>
  <rfmt sheetId="1" sqref="L12:R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L9:L14" start="0" length="0">
    <dxf>
      <border>
        <left style="thin">
          <color indexed="64"/>
        </left>
      </border>
    </dxf>
  </rfmt>
  <rfmt sheetId="1" sqref="L9:R9" start="0" length="0">
    <dxf>
      <border>
        <top style="thin">
          <color indexed="64"/>
        </top>
      </border>
    </dxf>
  </rfmt>
  <rfmt sheetId="1" sqref="R9:R14" start="0" length="0">
    <dxf>
      <border>
        <right style="thin">
          <color indexed="64"/>
        </right>
      </border>
    </dxf>
  </rfmt>
  <rfmt sheetId="1" sqref="L9:R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L27:L29" start="0" length="0">
    <dxf>
      <border>
        <left style="thin">
          <color indexed="64"/>
        </left>
      </border>
    </dxf>
  </rfmt>
  <rfmt sheetId="1" sqref="L27:R27" start="0" length="0">
    <dxf>
      <border>
        <top style="thin">
          <color indexed="64"/>
        </top>
      </border>
    </dxf>
  </rfmt>
  <rfmt sheetId="1" sqref="R27:R29" start="0" length="0">
    <dxf>
      <border>
        <right style="thin">
          <color indexed="64"/>
        </right>
      </border>
    </dxf>
  </rfmt>
  <rfmt sheetId="1" sqref="L29:R29" start="0" length="0">
    <dxf>
      <border>
        <bottom style="thin">
          <color indexed="64"/>
        </bottom>
      </border>
    </dxf>
  </rfmt>
  <rfmt sheetId="1" sqref="L27:R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L24:L29" start="0" length="0">
    <dxf>
      <border>
        <left style="thin">
          <color indexed="64"/>
        </left>
      </border>
    </dxf>
  </rfmt>
  <rfmt sheetId="1" sqref="L24:R24" start="0" length="0">
    <dxf>
      <border>
        <top style="thin">
          <color indexed="64"/>
        </top>
      </border>
    </dxf>
  </rfmt>
  <rfmt sheetId="1" sqref="R24:R29" start="0" length="0">
    <dxf>
      <border>
        <right style="thin">
          <color indexed="64"/>
        </right>
      </border>
    </dxf>
  </rfmt>
  <rfmt sheetId="1" sqref="L24:R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824" sId="1" numFmtId="22">
    <nc r="C62">
      <v>45047</v>
    </nc>
  </rcc>
  <rcc rId="825" sId="1" numFmtId="22">
    <nc r="C66">
      <v>45078</v>
    </nc>
  </rcc>
  <rcc rId="826" sId="1" numFmtId="22">
    <oc r="C54">
      <v>44621</v>
    </oc>
    <nc r="C54">
      <v>44986</v>
    </nc>
  </rcc>
  <rcc rId="827" sId="1" numFmtId="22">
    <oc r="C50">
      <v>44593</v>
    </oc>
    <nc r="C50">
      <v>44958</v>
    </nc>
  </rcc>
  <rcc rId="828" sId="1">
    <oc r="B40" t="inlineStr">
      <is>
        <t>CONSUMO DE ENERGIA ELECTRICA - 2022</t>
      </is>
    </oc>
    <nc r="B40" t="inlineStr">
      <is>
        <t>CONSUMO DE ENERGIA ELECTRICA - 2023</t>
      </is>
    </nc>
  </rcc>
  <rm rId="829" sheetId="1" source="B40:I69" destination="B3:I32" sourceSheetId="1"/>
  <rcc rId="830" sId="2">
    <oc r="B5" t="inlineStr">
      <is>
        <t>CONSUMO DE AGUA POTABLE - 2022</t>
      </is>
    </oc>
    <nc r="B5" t="inlineStr">
      <is>
        <t>CONSUMO DE AGUA POTABLE - 2023</t>
      </is>
    </nc>
  </rcc>
  <rcc rId="831" sId="2" numFmtId="22">
    <oc r="C14">
      <v>44562</v>
    </oc>
    <nc r="C14">
      <v>44927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" sId="2" numFmtId="22">
    <oc r="C18">
      <v>44593</v>
    </oc>
    <nc r="C18">
      <v>44958</v>
    </nc>
  </rcc>
  <rcc rId="833" sId="2" numFmtId="22">
    <oc r="C22">
      <v>44621</v>
    </oc>
    <nc r="C22">
      <v>44986</v>
    </nc>
  </rcc>
  <rm rId="834" sheetId="2" source="B5:G25" destination="B29:G49" sourceSheetId="2"/>
  <rrc rId="835" sId="2" ref="A13:XFD13" action="insertRow"/>
  <rrc rId="836" sId="2" ref="A13:XFD13" action="insertRow"/>
  <rm rId="837" sheetId="2" source="B31:G51" destination="B5:G25" sourceSheetId="2"/>
  <rfmt sheetId="2" sqref="I13:I15" start="0" length="0">
    <dxf>
      <border>
        <left style="thin">
          <color indexed="64"/>
        </left>
      </border>
    </dxf>
  </rfmt>
  <rfmt sheetId="2" sqref="M13:M15" start="0" length="0">
    <dxf>
      <border>
        <right style="thin">
          <color indexed="64"/>
        </right>
      </border>
    </dxf>
  </rfmt>
  <rfmt sheetId="2" sqref="I15:M15" start="0" length="0">
    <dxf>
      <border>
        <bottom style="thin">
          <color indexed="64"/>
        </bottom>
      </border>
    </dxf>
  </rfmt>
  <rfmt sheetId="2" sqref="I13:M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I28:I30" start="0" length="0">
    <dxf>
      <border>
        <left style="thin">
          <color indexed="64"/>
        </left>
      </border>
    </dxf>
  </rfmt>
  <rfmt sheetId="2" sqref="M28:M30" start="0" length="0">
    <dxf>
      <border>
        <right style="thin">
          <color indexed="64"/>
        </right>
      </border>
    </dxf>
  </rfmt>
  <rfmt sheetId="2" sqref="I30:M30" start="0" length="0">
    <dxf>
      <border>
        <bottom style="thin">
          <color indexed="64"/>
        </bottom>
      </border>
    </dxf>
  </rfmt>
  <rfmt sheetId="2" sqref="I28:M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2" sqref="I10:I15" start="0" length="0">
    <dxf>
      <border>
        <left style="thin">
          <color indexed="64"/>
        </left>
      </border>
    </dxf>
  </rfmt>
  <rfmt sheetId="2" sqref="I10:M10" start="0" length="0">
    <dxf>
      <border>
        <top style="thin">
          <color indexed="64"/>
        </top>
      </border>
    </dxf>
  </rfmt>
  <rfmt sheetId="2" sqref="M10:M15" start="0" length="0">
    <dxf>
      <border>
        <right style="thin">
          <color indexed="64"/>
        </right>
      </border>
    </dxf>
  </rfmt>
  <rfmt sheetId="2" sqref="I25:I30" start="0" length="0">
    <dxf>
      <border>
        <left style="thin">
          <color indexed="64"/>
        </left>
      </border>
    </dxf>
  </rfmt>
  <rfmt sheetId="2" sqref="I25:M25" start="0" length="0">
    <dxf>
      <border>
        <top style="thin">
          <color indexed="64"/>
        </top>
      </border>
    </dxf>
  </rfmt>
  <rfmt sheetId="2" sqref="M25:M30" start="0" length="0">
    <dxf>
      <border>
        <right style="thin">
          <color indexed="64"/>
        </right>
      </border>
    </dxf>
  </rfmt>
  <rcc rId="838" sId="1" numFmtId="22">
    <oc r="L9">
      <v>44562</v>
    </oc>
    <nc r="L9">
      <v>44927</v>
    </nc>
  </rcc>
  <rcc rId="839" sId="1" numFmtId="22">
    <oc r="L10">
      <v>44593</v>
    </oc>
    <nc r="L10">
      <v>44958</v>
    </nc>
  </rcc>
  <rcc rId="840" sId="1" numFmtId="22">
    <oc r="L11">
      <v>44621</v>
    </oc>
    <nc r="L11">
      <v>44986</v>
    </nc>
  </rcc>
  <rcc rId="841" sId="1" numFmtId="22">
    <nc r="L12">
      <v>45017</v>
    </nc>
  </rcc>
  <rcc rId="842" sId="1" numFmtId="22">
    <nc r="L13">
      <v>45047</v>
    </nc>
  </rcc>
  <rcc rId="843" sId="1" numFmtId="22">
    <nc r="L14">
      <v>45078</v>
    </nc>
  </rcc>
  <rcc rId="844" sId="1" numFmtId="22">
    <oc r="L24">
      <v>44562</v>
    </oc>
    <nc r="L24">
      <v>44927</v>
    </nc>
  </rcc>
  <rcc rId="845" sId="1" numFmtId="22">
    <oc r="L25">
      <v>44593</v>
    </oc>
    <nc r="L25">
      <v>44958</v>
    </nc>
  </rcc>
  <rcc rId="846" sId="1" numFmtId="22">
    <oc r="L26">
      <v>44621</v>
    </oc>
    <nc r="L26">
      <v>44986</v>
    </nc>
  </rcc>
  <rcc rId="847" sId="1" odxf="1" dxf="1" numFmtId="22">
    <nc r="L27">
      <v>45017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48" sId="1" odxf="1" dxf="1" numFmtId="22">
    <nc r="L28">
      <v>45047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49" sId="1" odxf="1" dxf="1" numFmtId="22">
    <nc r="L29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50" sId="1">
    <nc r="M12">
      <v>99</v>
    </nc>
  </rcc>
  <rcc rId="851" sId="1">
    <nc r="M13">
      <v>99</v>
    </nc>
  </rcc>
  <rcc rId="852" sId="1">
    <nc r="M14">
      <v>99</v>
    </nc>
  </rcc>
  <rcc rId="853" sId="1" odxf="1" dxf="1">
    <nc r="M27">
      <v>67</v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9"/>
        <color auto="1"/>
        <name val="Arial"/>
        <scheme val="none"/>
      </font>
      <alignment horizontal="center" vertical="center" wrapText="1" readingOrder="0"/>
    </ndxf>
  </rcc>
  <rcc rId="854" sId="1" odxf="1" dxf="1">
    <nc r="M28">
      <v>67</v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9"/>
        <color auto="1"/>
        <name val="Arial"/>
        <scheme val="none"/>
      </font>
      <alignment horizontal="center" vertical="center" wrapText="1" readingOrder="0"/>
    </ndxf>
  </rcc>
  <rcc rId="855" sId="1" odxf="1" dxf="1">
    <nc r="M29">
      <v>67</v>
    </nc>
    <odxf>
      <font>
        <sz val="11"/>
        <color theme="1"/>
        <name val="Calibri"/>
        <scheme val="minor"/>
      </font>
      <alignment horizontal="general" vertical="bottom" wrapText="0" readingOrder="0"/>
    </odxf>
    <ndxf>
      <font>
        <sz val="9"/>
        <color auto="1"/>
        <name val="Arial"/>
        <scheme val="none"/>
      </font>
      <alignment horizontal="center" vertical="center" wrapText="1" readingOrder="0"/>
    </ndxf>
  </rcc>
  <rcc rId="856" sId="1">
    <oc r="L3" t="inlineStr">
      <is>
        <t>CONSUMO DE ENERGIA ELECTRICA - 2022</t>
      </is>
    </oc>
    <nc r="L3" t="inlineStr">
      <is>
        <t>CONSUMO DE ENERGIA ELECTRICA - 2023</t>
      </is>
    </nc>
  </rcc>
  <rcc rId="857" sId="1">
    <oc r="L18" t="inlineStr">
      <is>
        <t>CONSUMO DE ENERGIA ELECTRICA - 2022</t>
      </is>
    </oc>
    <nc r="L18" t="inlineStr">
      <is>
        <t>CONSUMO DE ENERGIA ELECTRICA - 2023</t>
      </is>
    </nc>
  </rcc>
  <rcv guid="{6348123E-E71C-4D46-BA3B-F837DFD80CFE}" action="delete"/>
  <rcv guid="{6348123E-E71C-4D46-BA3B-F837DFD80CFE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8" sId="2">
    <oc r="I5" t="inlineStr">
      <is>
        <t>CONSUMO DE AGUA LA PROSA - 2022</t>
      </is>
    </oc>
    <nc r="I5" t="inlineStr">
      <is>
        <t>CONSUMO DE AGUA LA PROSA - 2023</t>
      </is>
    </nc>
  </rcc>
  <rcc rId="859" sId="2">
    <oc r="I18" t="inlineStr">
      <is>
        <t>CONSUMO DE AGUA PARQUE NORTE - 2022</t>
      </is>
    </oc>
    <nc r="I18" t="inlineStr">
      <is>
        <t>CONSUMO DE AGUA PARQUE NORTE - 2023</t>
      </is>
    </nc>
  </rcc>
  <rcc rId="860" sId="2" numFmtId="22">
    <oc r="I10">
      <v>44562</v>
    </oc>
    <nc r="I10">
      <v>44927</v>
    </nc>
  </rcc>
  <rcc rId="861" sId="2" numFmtId="22">
    <oc r="I11">
      <v>44593</v>
    </oc>
    <nc r="I11">
      <v>44958</v>
    </nc>
  </rcc>
  <rcc rId="862" sId="2" numFmtId="22">
    <oc r="I12">
      <v>44621</v>
    </oc>
    <nc r="I12">
      <v>44986</v>
    </nc>
  </rcc>
  <rcc rId="863" sId="2" numFmtId="22">
    <oc r="I25">
      <v>44562</v>
    </oc>
    <nc r="I25">
      <v>44927</v>
    </nc>
  </rcc>
  <rcc rId="864" sId="2" numFmtId="22">
    <nc r="I13">
      <v>45017</v>
    </nc>
  </rcc>
  <rcc rId="865" sId="2" numFmtId="22">
    <nc r="I14">
      <v>45047</v>
    </nc>
  </rcc>
  <rcc rId="866" sId="2" odxf="1" dxf="1" numFmtId="22">
    <nc r="I15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67" sId="2" numFmtId="22">
    <oc r="I26">
      <v>44593</v>
    </oc>
    <nc r="I26">
      <v>44958</v>
    </nc>
  </rcc>
  <rcc rId="868" sId="2" numFmtId="22">
    <oc r="I27">
      <v>44621</v>
    </oc>
    <nc r="I27">
      <v>44986</v>
    </nc>
  </rcc>
  <rcc rId="869" sId="2" odxf="1" dxf="1" numFmtId="22">
    <nc r="I28">
      <v>45017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70" sId="2" odxf="1" dxf="1" numFmtId="22">
    <nc r="I29">
      <v>45047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71" sId="2" odxf="1" dxf="1" numFmtId="22">
    <nc r="I30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</ndxf>
  </rcc>
  <rcc rId="872" sId="2">
    <nc r="J13">
      <v>99</v>
    </nc>
  </rcc>
  <rcc rId="873" sId="2">
    <nc r="J14">
      <v>99</v>
    </nc>
  </rcc>
  <rcc rId="874" sId="2" odxf="1" dxf="1">
    <nc r="J15">
      <v>99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wrapText="1" readingOrder="0"/>
    </ndxf>
  </rcc>
  <rcc rId="875" sId="2" odxf="1" dxf="1" numFmtId="4">
    <nc r="J28">
      <v>67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</odxf>
    <ndxf>
      <font>
        <sz val="9"/>
        <color auto="1"/>
        <name val="Arial"/>
        <scheme val="none"/>
      </font>
      <numFmt numFmtId="1" formatCode="0"/>
      <fill>
        <patternFill patternType="solid">
          <bgColor theme="0"/>
        </patternFill>
      </fill>
      <alignment horizontal="center" vertical="center" wrapText="1" readingOrder="0"/>
    </ndxf>
  </rcc>
  <rcc rId="876" sId="2" odxf="1" dxf="1" numFmtId="4">
    <nc r="J29">
      <v>67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</odxf>
    <ndxf>
      <font>
        <sz val="9"/>
        <color auto="1"/>
        <name val="Arial"/>
        <scheme val="none"/>
      </font>
      <numFmt numFmtId="1" formatCode="0"/>
      <fill>
        <patternFill patternType="solid">
          <bgColor theme="0"/>
        </patternFill>
      </fill>
      <alignment horizontal="center" vertical="center" wrapText="1" readingOrder="0"/>
    </ndxf>
  </rcc>
  <rcc rId="877" sId="2" odxf="1" dxf="1" numFmtId="4">
    <nc r="J30">
      <v>67</v>
    </nc>
    <odxf>
      <font>
        <sz val="11"/>
        <color theme="1"/>
        <name val="Calibri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</odxf>
    <ndxf>
      <font>
        <sz val="9"/>
        <color auto="1"/>
        <name val="Arial"/>
        <scheme val="none"/>
      </font>
      <numFmt numFmtId="1" formatCode="0"/>
      <fill>
        <patternFill patternType="solid">
          <bgColor theme="0"/>
        </patternFill>
      </fill>
      <alignment horizontal="center" vertical="center" wrapText="1" readingOrder="0"/>
    </ndxf>
  </rcc>
  <rcc rId="878" sId="3">
    <oc r="B3" t="inlineStr">
      <is>
        <t>CONSUMO DE ENERGIA ELECTRICA - 2022</t>
      </is>
    </oc>
    <nc r="B3" t="inlineStr">
      <is>
        <t>CONSUMO DE ENERGIA ELECTRICA - 2023</t>
      </is>
    </nc>
  </rcc>
  <rcc rId="879" sId="3">
    <oc r="H3" t="inlineStr">
      <is>
        <t>CONSUMO DE ENERGIA ELECTRICA - 2022</t>
      </is>
    </oc>
    <nc r="H3" t="inlineStr">
      <is>
        <t>CONSUMO DE ENERGIA ELECTRICA - 2023</t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" sId="3">
    <oc r="N3" t="inlineStr">
      <is>
        <t>CONSUMO DE ENERGIA ELECTRICA - 2022</t>
      </is>
    </oc>
    <nc r="N3" t="inlineStr">
      <is>
        <t>CONSUMO DE ENERGIA ELECTRICA - 2023</t>
      </is>
    </nc>
  </rcc>
  <rcc rId="881" sId="3">
    <oc r="T3" t="inlineStr">
      <is>
        <t>CONSUMO DE ENERGIA ELECTRICA - 2022</t>
      </is>
    </oc>
    <nc r="T3" t="inlineStr">
      <is>
        <t>CONSUMO DE ENERGIA ELECTRICA - 2023</t>
      </is>
    </nc>
  </rcc>
  <rcc rId="882" sId="3">
    <oc r="B15" t="inlineStr">
      <is>
        <t>CONSUMO DE ENERGIA ELECTRICA - 2022</t>
      </is>
    </oc>
    <nc r="B15" t="inlineStr">
      <is>
        <t>CONSUMO DE ENERGIA ELECTRICA - 2023</t>
      </is>
    </nc>
  </rcc>
  <rcc rId="883" sId="3">
    <oc r="H15" t="inlineStr">
      <is>
        <t>CONSUMO DE ENERGIA ELECTRICA - 2022</t>
      </is>
    </oc>
    <nc r="H15" t="inlineStr">
      <is>
        <t>CONSUMO DE ENERGIA ELECTRICA - 2023</t>
      </is>
    </nc>
  </rcc>
  <rcc rId="884" sId="3">
    <oc r="N15" t="inlineStr">
      <is>
        <t>CONSUMO DE ENERGIA ELECTRICA - 2022</t>
      </is>
    </oc>
    <nc r="N15" t="inlineStr">
      <is>
        <t>CONSUMO DE ENERGIA ELECTRICA - 2023</t>
      </is>
    </nc>
  </rcc>
  <rcc rId="885" sId="3">
    <oc r="T15" t="inlineStr">
      <is>
        <t>CONSUMO DE ENERGIA ELECTRICA - 2022</t>
      </is>
    </oc>
    <nc r="T15" t="inlineStr">
      <is>
        <t>CONSUMO DE ENERGIA ELECTRICA - 2023</t>
      </is>
    </nc>
  </rcc>
  <rcc rId="886" sId="3">
    <oc r="B26" t="inlineStr">
      <is>
        <t>CONSUMO DE ENERGIA ELECTRICA - 2022</t>
      </is>
    </oc>
    <nc r="B26" t="inlineStr">
      <is>
        <t>CONSUMO DE ENERGIA ELECTRICA - 2023</t>
      </is>
    </nc>
  </rcc>
  <rcc rId="887" sId="3">
    <oc r="H26" t="inlineStr">
      <is>
        <t>CONSUMO DE ENERGIA ELECTRICA - 2022</t>
      </is>
    </oc>
    <nc r="H26" t="inlineStr">
      <is>
        <t>CONSUMO DE ENERGIA ELECTRICA - 2023</t>
      </is>
    </nc>
  </rcc>
  <rcc rId="888" sId="3">
    <oc r="N26" t="inlineStr">
      <is>
        <t>CONSUMO DE ENERGIA ELECTRICA - 2022</t>
      </is>
    </oc>
    <nc r="N26" t="inlineStr">
      <is>
        <t>CONSUMO DE ENERGIA ELECTRICA - 2023</t>
      </is>
    </nc>
  </rcc>
  <rcc rId="889" sId="3">
    <oc r="T26" t="inlineStr">
      <is>
        <t>CONSUMO DE ENERGIA ELECTRICA - 2022</t>
      </is>
    </oc>
    <nc r="T26" t="inlineStr">
      <is>
        <t>CONSUMO DE ENERGIA ELECTRICA - 2023</t>
      </is>
    </nc>
  </rcc>
  <rcc rId="890" sId="3">
    <oc r="B37" t="inlineStr">
      <is>
        <t>CONSUMO DE ENERGIA ELECTRICA - 2022</t>
      </is>
    </oc>
    <nc r="B37" t="inlineStr">
      <is>
        <t>CONSUMO DE ENERGIA ELECTRICA - 2023</t>
      </is>
    </nc>
  </rcc>
  <rcc rId="891" sId="3">
    <oc r="H37" t="inlineStr">
      <is>
        <t>CONSUMO DE ENERGIA ELECTRICA - 2022</t>
      </is>
    </oc>
    <nc r="H37" t="inlineStr">
      <is>
        <t>CONSUMO DE ENERGIA ELECTRICA - 2023</t>
      </is>
    </nc>
  </rcc>
  <rcc rId="892" sId="3">
    <oc r="N37" t="inlineStr">
      <is>
        <t>CONSUMO DE ENERGIA ELECTRICA - 2022</t>
      </is>
    </oc>
    <nc r="N37" t="inlineStr">
      <is>
        <t>CONSUMO DE ENERGIA ELECTRICA - 2023</t>
      </is>
    </nc>
  </rcc>
  <rcc rId="893" sId="3">
    <oc r="T37" t="inlineStr">
      <is>
        <t>CONSUMO DE ENERGIA ELECTRICA - 2022</t>
      </is>
    </oc>
    <nc r="T37" t="inlineStr">
      <is>
        <t>CONSUMO DE ENERGIA ELECTRICA - 2023</t>
      </is>
    </nc>
  </rcc>
  <rcc rId="894" sId="3">
    <oc r="B48" t="inlineStr">
      <is>
        <t>CONSUMO DE ENERGIA ELECTRICA - 2022</t>
      </is>
    </oc>
    <nc r="B48" t="inlineStr">
      <is>
        <t>CONSUMO DE ENERGIA ELECTRICA - 2023</t>
      </is>
    </nc>
  </rcc>
  <rcc rId="895" sId="3">
    <oc r="H48" t="inlineStr">
      <is>
        <t>CONSUMO DE ENERGIA ELECTRICA - 2022</t>
      </is>
    </oc>
    <nc r="H48" t="inlineStr">
      <is>
        <t>CONSUMO DE ENERGIA ELECTRICA - 2023</t>
      </is>
    </nc>
  </rcc>
  <rcc rId="896" sId="3">
    <oc r="N48" t="inlineStr">
      <is>
        <t>CONSUMO DE ENERGIA ELECTRICA - 2022</t>
      </is>
    </oc>
    <nc r="N48" t="inlineStr">
      <is>
        <t>CONSUMO DE ENERGIA ELECTRICA - 2023</t>
      </is>
    </nc>
  </rcc>
  <rcc rId="897" sId="3">
    <oc r="T48" t="inlineStr">
      <is>
        <t>CONSUMO DE ENERGIA ELECTRICA - 2022</t>
      </is>
    </oc>
    <nc r="T48" t="inlineStr">
      <is>
        <t>CONSUMO DE ENERGIA ELECTRICA - 2023</t>
      </is>
    </nc>
  </rcc>
  <rcc rId="898" sId="3">
    <oc r="B59" t="inlineStr">
      <is>
        <t>CONSUMO DE ENERGIA ELECTRICA - 2022</t>
      </is>
    </oc>
    <nc r="B59" t="inlineStr">
      <is>
        <t>CONSUMO DE ENERGIA ELECTRICA - 2023</t>
      </is>
    </nc>
  </rcc>
  <rcc rId="899" sId="3">
    <oc r="H59" t="inlineStr">
      <is>
        <t>CONSUMO DE ENERGIA ELECTRICA - 2022</t>
      </is>
    </oc>
    <nc r="H59" t="inlineStr">
      <is>
        <t>CONSUMO DE ENERGIA ELECTRICA - 2023</t>
      </is>
    </nc>
  </rcc>
  <rcc rId="900" sId="3">
    <oc r="N59" t="inlineStr">
      <is>
        <t>CONSUMO DE ENERGIA ELECTRICA - 2022</t>
      </is>
    </oc>
    <nc r="N59" t="inlineStr">
      <is>
        <t>CONSUMO DE ENERGIA ELECTRICA - 2023</t>
      </is>
    </nc>
  </rcc>
  <rcc rId="901" sId="3">
    <oc r="T59" t="inlineStr">
      <is>
        <t>CONSUMO DE ENERGIA ELECTRICA - 2022</t>
      </is>
    </oc>
    <nc r="T59" t="inlineStr">
      <is>
        <t>CONSUMO DE ENERGIA ELECTRICA - 2023</t>
      </is>
    </nc>
  </rcc>
  <rcc rId="902" sId="4">
    <oc r="B3" t="inlineStr">
      <is>
        <t>CONSUMO DE AGUA POTABLE - 2022</t>
      </is>
    </oc>
    <nc r="B3" t="inlineStr">
      <is>
        <t>CONSUMO DE AGUA POTABLE - 2023</t>
      </is>
    </nc>
  </rcc>
  <rcc rId="903" sId="4">
    <oc r="H3" t="inlineStr">
      <is>
        <t>CONSUMO DE AGUA POTABLE - 2022</t>
      </is>
    </oc>
    <nc r="H3" t="inlineStr">
      <is>
        <t>CONSUMO DE AGUA POTABLE - 2023</t>
      </is>
    </nc>
  </rcc>
  <rcc rId="904" sId="4">
    <oc r="N3" t="inlineStr">
      <is>
        <t>CONSUMO DE AGUA POTABLE - 2022</t>
      </is>
    </oc>
    <nc r="N3" t="inlineStr">
      <is>
        <t>CONSUMO DE AGUA POTABLE - 2023</t>
      </is>
    </nc>
  </rcc>
  <rcc rId="905" sId="4">
    <oc r="T3" t="inlineStr">
      <is>
        <t>CONSUMO DE AGUA POTABLE - 2022</t>
      </is>
    </oc>
    <nc r="T3" t="inlineStr">
      <is>
        <t>CONSUMO DE AGUA POTABLE - 2023</t>
      </is>
    </nc>
  </rcc>
  <rcc rId="906" sId="4">
    <oc r="B15" t="inlineStr">
      <is>
        <t>CONSUMO DE AGUA POTABLE - 2022</t>
      </is>
    </oc>
    <nc r="B15" t="inlineStr">
      <is>
        <t>CONSUMO DE AGUA POTABLE - 2023</t>
      </is>
    </nc>
  </rcc>
  <rcc rId="907" sId="4">
    <oc r="H15" t="inlineStr">
      <is>
        <t>CONSUMO DE AGUA POTABLE - 2022</t>
      </is>
    </oc>
    <nc r="H15" t="inlineStr">
      <is>
        <t>CONSUMO DE AGUA POTABLE - 2023</t>
      </is>
    </nc>
  </rcc>
  <rcc rId="908" sId="4">
    <oc r="N15" t="inlineStr">
      <is>
        <t>CONSUMO DE AGUA POTABLE - 2022</t>
      </is>
    </oc>
    <nc r="N15" t="inlineStr">
      <is>
        <t>CONSUMO DE AGUA POTABLE - 2023</t>
      </is>
    </nc>
  </rcc>
  <rcc rId="909" sId="4">
    <oc r="T15" t="inlineStr">
      <is>
        <t>CONSUMO DE AGUA POTABLE - 2022</t>
      </is>
    </oc>
    <nc r="T15" t="inlineStr">
      <is>
        <t>CONSUMO DE AGUA POTABLE - 2023</t>
      </is>
    </nc>
  </rcc>
  <rcc rId="910" sId="4">
    <oc r="B26" t="inlineStr">
      <is>
        <t>CONSUMO DE AGUA POTABLE - 2022</t>
      </is>
    </oc>
    <nc r="B26" t="inlineStr">
      <is>
        <t>CONSUMO DE AGUA POTABLE - 2023</t>
      </is>
    </nc>
  </rcc>
  <rcc rId="911" sId="4">
    <oc r="H26" t="inlineStr">
      <is>
        <t>CONSUMO DE AGUA POTABLE - 2022</t>
      </is>
    </oc>
    <nc r="H26" t="inlineStr">
      <is>
        <t>CONSUMO DE AGUA POTABLE - 2023</t>
      </is>
    </nc>
  </rcc>
  <rcc rId="912" sId="4">
    <oc r="N26" t="inlineStr">
      <is>
        <t>CONSUMO DE AGUA POTABLE - 2022</t>
      </is>
    </oc>
    <nc r="N26" t="inlineStr">
      <is>
        <t>CONSUMO DE AGUA POTABLE - 2023</t>
      </is>
    </nc>
  </rcc>
  <rcc rId="913" sId="4">
    <oc r="T26" t="inlineStr">
      <is>
        <t>CONSUMO DE AGUA POTABLE - 2022</t>
      </is>
    </oc>
    <nc r="T26" t="inlineStr">
      <is>
        <t>CONSUMO DE AGUA POTABLE - 2023</t>
      </is>
    </nc>
  </rcc>
  <rcc rId="914" sId="4">
    <oc r="B37" t="inlineStr">
      <is>
        <t>CONSUMO DE AGUA POTABLE - 2022</t>
      </is>
    </oc>
    <nc r="B37" t="inlineStr">
      <is>
        <t>CONSUMO DE AGUA POTABLE - 2023</t>
      </is>
    </nc>
  </rcc>
  <rcc rId="915" sId="4">
    <oc r="H37" t="inlineStr">
      <is>
        <t>CONSUMO DE AGUA POTABLE - 2022</t>
      </is>
    </oc>
    <nc r="H37" t="inlineStr">
      <is>
        <t>CONSUMO DE AGUA POTABLE - 2023</t>
      </is>
    </nc>
  </rcc>
  <rcc rId="916" sId="4">
    <oc r="N37" t="inlineStr">
      <is>
        <t>CONSUMO DE AGUA POTABLE - 2022</t>
      </is>
    </oc>
    <nc r="N37" t="inlineStr">
      <is>
        <t>CONSUMO DE AGUA POTABLE - 2023</t>
      </is>
    </nc>
  </rcc>
  <rcc rId="917" sId="4">
    <oc r="T37" t="inlineStr">
      <is>
        <t>CONSUMO DE AGUA POTABLE - 2022</t>
      </is>
    </oc>
    <nc r="T37" t="inlineStr">
      <is>
        <t>CONSUMO DE AGUA POTABLE - 2023</t>
      </is>
    </nc>
  </rcc>
  <rcc rId="918" sId="4">
    <oc r="B48" t="inlineStr">
      <is>
        <t>CONSUMO DE AGUA POTABLE - 2022</t>
      </is>
    </oc>
    <nc r="B48" t="inlineStr">
      <is>
        <t>CONSUMO DE AGUA POTABLE - 2023</t>
      </is>
    </nc>
  </rcc>
  <rcc rId="919" sId="4">
    <oc r="H48" t="inlineStr">
      <is>
        <t>CONSUMO DE AGUA POTABLE - 2022</t>
      </is>
    </oc>
    <nc r="H48" t="inlineStr">
      <is>
        <t>CONSUMO DE AGUA POTABLE - 2023</t>
      </is>
    </nc>
  </rcc>
  <rcc rId="920" sId="4">
    <oc r="N48" t="inlineStr">
      <is>
        <t>CONSUMO DE AGUA POTABLE - 2022</t>
      </is>
    </oc>
    <nc r="N48" t="inlineStr">
      <is>
        <t>CONSUMO DE AGUA POTABLE - 2023</t>
      </is>
    </nc>
  </rcc>
  <rcc rId="921" sId="4">
    <oc r="T48" t="inlineStr">
      <is>
        <t>CONSUMO DE AGUA POTABLE - 2022</t>
      </is>
    </oc>
    <nc r="T48" t="inlineStr">
      <is>
        <t>CONSUMO DE AGUA POTABLE - 2023</t>
      </is>
    </nc>
  </rcc>
  <rcc rId="922" sId="4">
    <oc r="B59" t="inlineStr">
      <is>
        <t>CONSUMO DE AGUA POTABLE - 2022</t>
      </is>
    </oc>
    <nc r="B59" t="inlineStr">
      <is>
        <t>CONSUMO DE AGUA POTABLE - 2023</t>
      </is>
    </nc>
  </rcc>
  <rcc rId="923" sId="4">
    <oc r="H59" t="inlineStr">
      <is>
        <t>CONSUMO DE AGUA POTABLE - 2022</t>
      </is>
    </oc>
    <nc r="H59" t="inlineStr">
      <is>
        <t>CONSUMO DE AGUA POTABLE - 2023</t>
      </is>
    </nc>
  </rcc>
  <rcc rId="924" sId="4">
    <oc r="N59" t="inlineStr">
      <is>
        <t>CONSUMO DE AGUA POTABLE - 2022</t>
      </is>
    </oc>
    <nc r="N59" t="inlineStr">
      <is>
        <t>CONSUMO DE AGUA POTABLE - 2023</t>
      </is>
    </nc>
  </rcc>
  <rcc rId="925" sId="4">
    <oc r="T59" t="inlineStr">
      <is>
        <t>CONSUMO DE AGUA POTABLE - 2022</t>
      </is>
    </oc>
    <nc r="T59" t="inlineStr">
      <is>
        <t>CONSUMO DE AGUA POTABLE - 2023</t>
      </is>
    </nc>
  </rcc>
  <rcv guid="{6348123E-E71C-4D46-BA3B-F837DFD80CFE}" action="delete"/>
  <rcv guid="{6348123E-E71C-4D46-BA3B-F837DFD80CF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4" sId="1" numFmtId="4">
    <nc r="E24">
      <v>706</v>
    </nc>
  </rcc>
  <rcc rId="1625" sId="1" numFmtId="4">
    <nc r="F24">
      <v>9475</v>
    </nc>
  </rcc>
  <rcc rId="1626" sId="1" numFmtId="4">
    <nc r="G24">
      <v>8686</v>
    </nc>
  </rcc>
  <rcc rId="1627" sId="1">
    <nc r="H24">
      <f>F24-G24</f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6" sId="5">
    <oc r="B5" t="inlineStr">
      <is>
        <t>CONSUMO DE ENERGIA ELECTRICA - 2022</t>
      </is>
    </oc>
    <nc r="B5" t="inlineStr">
      <is>
        <t>CONSUMO DE ENERGIA ELECTRICA - 2023</t>
      </is>
    </nc>
  </rcc>
  <rcc rId="927" sId="5">
    <oc r="J5" t="inlineStr">
      <is>
        <t>CONSUMO DE AGUA POTABLE - 2022</t>
      </is>
    </oc>
    <nc r="J5" t="inlineStr">
      <is>
        <t>CONSUMO DE AGUA POTABLE - 2023</t>
      </is>
    </nc>
  </rcc>
  <rcc rId="928" sId="5" numFmtId="22">
    <oc r="B11">
      <v>44562</v>
    </oc>
    <nc r="B11">
      <v>44927</v>
    </nc>
  </rcc>
  <rrc rId="929" sId="5" ref="A15:XFD15" action="insertRow"/>
  <rm rId="930" sheetId="5" source="J14:N14" destination="J15:N15" sourceSheetId="5">
    <rfmt sheetId="5" s="1" sqref="J15" start="0" length="0">
      <dxf>
        <font>
          <b/>
          <sz val="10"/>
          <color auto="1"/>
          <name val="Arial"/>
          <scheme val="none"/>
        </font>
        <alignment horizontal="center" readingOrder="0"/>
      </dxf>
    </rfmt>
    <rfmt sheetId="5" s="1" sqref="K15" start="0" length="0">
      <dxf>
        <font>
          <b/>
          <sz val="10"/>
          <color auto="1"/>
          <name val="Arial"/>
          <scheme val="none"/>
        </font>
        <numFmt numFmtId="3" formatCode="#,##0"/>
        <alignment horizontal="center" readingOrder="0"/>
      </dxf>
    </rfmt>
    <rfmt sheetId="5" s="1" sqref="L15" start="0" length="0">
      <dxf>
        <font>
          <b/>
          <sz val="10"/>
          <color auto="1"/>
          <name val="Arial"/>
          <scheme val="none"/>
        </font>
        <numFmt numFmtId="3" formatCode="#,##0"/>
        <alignment horizontal="center" readingOrder="0"/>
      </dxf>
    </rfmt>
    <rfmt sheetId="5" s="1" sqref="M15" start="0" length="0">
      <dxf>
        <font>
          <b/>
          <sz val="10"/>
          <color auto="1"/>
          <name val="Arial"/>
          <scheme val="none"/>
        </font>
        <numFmt numFmtId="4" formatCode="#,##0.00"/>
        <alignment horizontal="right" readingOrder="0"/>
      </dxf>
    </rfmt>
    <rfmt sheetId="5" s="1" sqref="N15" start="0" length="0">
      <dxf>
        <font>
          <b/>
          <sz val="10"/>
          <color auto="1"/>
          <name val="Arial"/>
          <scheme val="none"/>
        </font>
        <numFmt numFmtId="4" formatCode="#,##0.00"/>
        <alignment horizontal="center" readingOrder="0"/>
      </dxf>
    </rfmt>
  </rm>
  <rfmt sheetId="5" sqref="J14" start="0" length="0">
    <dxf>
      <border>
        <left style="thin">
          <color indexed="64"/>
        </left>
      </border>
    </dxf>
  </rfmt>
  <rfmt sheetId="5" sqref="N14" start="0" length="0">
    <dxf>
      <border>
        <right style="thin">
          <color indexed="64"/>
        </right>
      </border>
    </dxf>
  </rfmt>
  <rfmt sheetId="5" sqref="J14:N14" start="0" length="0">
    <dxf>
      <border>
        <bottom style="thin">
          <color indexed="64"/>
        </bottom>
      </border>
    </dxf>
  </rfmt>
  <rfmt sheetId="5" sqref="J14:N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931" sId="5" numFmtId="22">
    <oc r="B12">
      <v>44593</v>
    </oc>
    <nc r="B12">
      <v>44958</v>
    </nc>
  </rcc>
  <rcc rId="932" sId="5" numFmtId="22">
    <oc r="B13">
      <v>44621</v>
    </oc>
    <nc r="B13">
      <v>44986</v>
    </nc>
  </rcc>
  <rcc rId="933" sId="5" numFmtId="22">
    <nc r="B14">
      <v>45017</v>
    </nc>
  </rcc>
  <rcc rId="934" sId="5" numFmtId="22">
    <nc r="B15">
      <v>45047</v>
    </nc>
  </rcc>
  <rcc rId="935" sId="5" numFmtId="22">
    <nc r="B16">
      <v>45078</v>
    </nc>
  </rcc>
  <rcc rId="936" sId="5" odxf="1" dxf="1">
    <nc r="C14">
      <v>15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937" sId="5" odxf="1" dxf="1">
    <nc r="C15">
      <v>15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938" sId="5" odxf="1" dxf="1">
    <nc r="C16">
      <v>15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939" sId="5" numFmtId="22">
    <oc r="J9">
      <v>44562</v>
    </oc>
    <nc r="J9">
      <v>44927</v>
    </nc>
  </rcc>
  <rcc rId="940" sId="5" numFmtId="22">
    <oc r="J10">
      <v>44593</v>
    </oc>
    <nc r="J10">
      <v>44958</v>
    </nc>
  </rcc>
  <rcc rId="941" sId="5" numFmtId="22">
    <oc r="J11">
      <v>44621</v>
    </oc>
    <nc r="J11">
      <v>44986</v>
    </nc>
  </rcc>
  <rcc rId="942" sId="5" numFmtId="22">
    <nc r="J12">
      <v>45017</v>
    </nc>
  </rcc>
  <rcc rId="943" sId="5" numFmtId="22">
    <nc r="J13">
      <v>45047</v>
    </nc>
  </rcc>
  <rcc rId="944" sId="5" odxf="1" dxf="1" numFmtId="22">
    <nc r="J14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 style="thin">
          <color indexed="64"/>
        </left>
        <top style="thin">
          <color indexed="64"/>
        </top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medium">
          <color indexed="64"/>
        </left>
        <top/>
      </border>
    </ndxf>
  </rcc>
  <rcc rId="945" sId="5">
    <nc r="K12">
      <v>15</v>
    </nc>
  </rcc>
  <rcc rId="946" sId="5">
    <nc r="K13">
      <v>15</v>
    </nc>
  </rcc>
  <rcc rId="947" sId="5" odxf="1" dxf="1">
    <nc r="K14">
      <v>15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wrapText="0" readingOrder="0"/>
      <border outline="0">
        <left style="thin">
          <color indexed="64"/>
        </left>
        <top style="thin">
          <color indexed="64"/>
        </top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wrapText="1" readingOrder="0"/>
      <border outline="0">
        <left/>
        <top/>
      </border>
    </ndxf>
  </rcc>
  <rcv guid="{6348123E-E71C-4D46-BA3B-F837DFD80CFE}" action="delete"/>
  <rcv guid="{6348123E-E71C-4D46-BA3B-F837DFD80CFE}" action="add"/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48" sId="4" ref="A11:XFD11" action="insertRow"/>
  <rrc rId="949" sId="4" ref="A11:XFD11" action="insertRow"/>
  <rrc rId="950" sId="4" ref="A11:XFD11" action="insertRow"/>
  <rfmt sheetId="4" sqref="B11:B13" start="0" length="0">
    <dxf>
      <border>
        <left style="thin">
          <color indexed="64"/>
        </left>
      </border>
    </dxf>
  </rfmt>
  <rfmt sheetId="4" sqref="B11:F11" start="0" length="0">
    <dxf>
      <border>
        <top style="thin">
          <color indexed="64"/>
        </top>
      </border>
    </dxf>
  </rfmt>
  <rfmt sheetId="4" sqref="F11:F13" start="0" length="0">
    <dxf>
      <border>
        <right style="thin">
          <color indexed="64"/>
        </right>
      </border>
    </dxf>
  </rfmt>
  <rfmt sheetId="4" sqref="B13:F13" start="0" length="0">
    <dxf>
      <border>
        <bottom style="thin">
          <color indexed="64"/>
        </bottom>
      </border>
    </dxf>
  </rfmt>
  <rfmt sheetId="4" sqref="B11:F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4" sqref="B8:B13" start="0" length="0">
    <dxf>
      <border>
        <left style="thin">
          <color indexed="64"/>
        </left>
      </border>
    </dxf>
  </rfmt>
  <rfmt sheetId="4" sqref="B8:F8" start="0" length="0">
    <dxf>
      <border>
        <top style="thin">
          <color indexed="64"/>
        </top>
      </border>
    </dxf>
  </rfmt>
  <rfmt sheetId="4" sqref="F8:F13" start="0" length="0">
    <dxf>
      <border>
        <right style="thin">
          <color indexed="64"/>
        </right>
      </border>
    </dxf>
  </rfmt>
  <rfmt sheetId="4" sqref="B8:F13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4" sqref="H8:H13" start="0" length="0">
    <dxf>
      <border>
        <left style="thin">
          <color indexed="64"/>
        </left>
      </border>
    </dxf>
  </rfmt>
  <rfmt sheetId="4" sqref="H8:L8" start="0" length="0">
    <dxf>
      <border>
        <top style="thin">
          <color indexed="64"/>
        </top>
      </border>
    </dxf>
  </rfmt>
  <rfmt sheetId="4" sqref="L8:L13" start="0" length="0">
    <dxf>
      <border>
        <right style="thin">
          <color indexed="64"/>
        </right>
      </border>
    </dxf>
  </rfmt>
  <rfmt sheetId="4" sqref="H13:L13" start="0" length="0">
    <dxf>
      <border>
        <bottom style="thin">
          <color indexed="64"/>
        </bottom>
      </border>
    </dxf>
  </rfmt>
  <rfmt sheetId="4" sqref="H8:L13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4" sqref="N8:N13" start="0" length="0">
    <dxf>
      <border>
        <left style="thin">
          <color indexed="64"/>
        </left>
      </border>
    </dxf>
  </rfmt>
  <rfmt sheetId="4" sqref="N8:R8" start="0" length="0">
    <dxf>
      <border>
        <top style="thin">
          <color indexed="64"/>
        </top>
      </border>
    </dxf>
  </rfmt>
  <rfmt sheetId="4" sqref="R8:R13" start="0" length="0">
    <dxf>
      <border>
        <right style="thin">
          <color indexed="64"/>
        </right>
      </border>
    </dxf>
  </rfmt>
  <rfmt sheetId="4" sqref="N13:R13" start="0" length="0">
    <dxf>
      <border>
        <bottom style="thin">
          <color indexed="64"/>
        </bottom>
      </border>
    </dxf>
  </rfmt>
  <rfmt sheetId="4" sqref="N8:R13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fmt sheetId="4" sqref="T8:T13" start="0" length="0">
    <dxf>
      <border>
        <left style="thin">
          <color indexed="64"/>
        </left>
      </border>
    </dxf>
  </rfmt>
  <rfmt sheetId="4" sqref="T8:X8" start="0" length="0">
    <dxf>
      <border>
        <top style="thin">
          <color indexed="64"/>
        </top>
      </border>
    </dxf>
  </rfmt>
  <rfmt sheetId="4" sqref="X8:X13" start="0" length="0">
    <dxf>
      <border>
        <right style="thin">
          <color indexed="64"/>
        </right>
      </border>
    </dxf>
  </rfmt>
  <rfmt sheetId="4" sqref="T13:X13" start="0" length="0">
    <dxf>
      <border>
        <bottom style="thin">
          <color indexed="64"/>
        </bottom>
      </border>
    </dxf>
  </rfmt>
  <rfmt sheetId="4" sqref="T8:X13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951" sId="4" numFmtId="22">
    <oc r="B8">
      <v>44562</v>
    </oc>
    <nc r="B8">
      <v>44927</v>
    </nc>
  </rcc>
  <rcc rId="952" sId="4" numFmtId="22">
    <oc r="B9">
      <v>44593</v>
    </oc>
    <nc r="B9">
      <v>44958</v>
    </nc>
  </rcc>
  <rcc rId="953" sId="4" numFmtId="22">
    <oc r="B10">
      <v>44621</v>
    </oc>
    <nc r="B10">
      <v>44986</v>
    </nc>
  </rcc>
  <rcc rId="954" sId="4" numFmtId="22">
    <nc r="B11">
      <v>45017</v>
    </nc>
  </rcc>
  <rcc rId="955" sId="4" numFmtId="22">
    <nc r="B12">
      <v>45047</v>
    </nc>
  </rcc>
  <rcc rId="956" sId="4" numFmtId="22">
    <nc r="B13">
      <v>45078</v>
    </nc>
  </rcc>
  <rcc rId="957" sId="4" numFmtId="22">
    <oc r="H8">
      <v>44562</v>
    </oc>
    <nc r="H8">
      <v>44927</v>
    </nc>
  </rcc>
  <rcc rId="958" sId="4" numFmtId="22">
    <oc r="H9">
      <v>44593</v>
    </oc>
    <nc r="H9">
      <v>44958</v>
    </nc>
  </rcc>
  <rcc rId="959" sId="4" numFmtId="22">
    <oc r="H10">
      <v>44621</v>
    </oc>
    <nc r="H10">
      <v>44986</v>
    </nc>
  </rcc>
  <rcc rId="960" sId="4" numFmtId="22">
    <nc r="H11">
      <v>45017</v>
    </nc>
  </rcc>
  <rcc rId="961" sId="4" numFmtId="22">
    <nc r="H12">
      <v>45047</v>
    </nc>
  </rcc>
  <rcc rId="962" sId="4" numFmtId="22">
    <nc r="H13">
      <v>45078</v>
    </nc>
  </rcc>
  <rcc rId="963" sId="4" numFmtId="22">
    <oc r="N8">
      <v>44562</v>
    </oc>
    <nc r="N8">
      <v>44927</v>
    </nc>
  </rcc>
  <rcc rId="964" sId="4" numFmtId="22">
    <oc r="N9">
      <v>44593</v>
    </oc>
    <nc r="N9">
      <v>44958</v>
    </nc>
  </rcc>
  <rcc rId="965" sId="4" numFmtId="22">
    <oc r="N10">
      <v>44621</v>
    </oc>
    <nc r="N10">
      <v>44986</v>
    </nc>
  </rcc>
  <rcc rId="966" sId="4" numFmtId="22">
    <nc r="N11">
      <v>45017</v>
    </nc>
  </rcc>
  <rcc rId="967" sId="4" numFmtId="22">
    <nc r="N12">
      <v>45047</v>
    </nc>
  </rcc>
  <rcc rId="968" sId="4" numFmtId="22">
    <nc r="N13">
      <v>45078</v>
    </nc>
  </rcc>
  <rcc rId="969" sId="4" numFmtId="22">
    <oc r="T8">
      <v>44562</v>
    </oc>
    <nc r="T8">
      <v>44927</v>
    </nc>
  </rcc>
  <rcc rId="970" sId="4" numFmtId="22">
    <oc r="T9">
      <v>44593</v>
    </oc>
    <nc r="T9">
      <v>44958</v>
    </nc>
  </rcc>
  <rcc rId="971" sId="4" numFmtId="22">
    <oc r="T10">
      <v>44621</v>
    </oc>
    <nc r="T10">
      <v>44986</v>
    </nc>
  </rcc>
  <rcc rId="972" sId="4" numFmtId="22">
    <nc r="T11">
      <v>45017</v>
    </nc>
  </rcc>
  <rcc rId="973" sId="4" numFmtId="22">
    <nc r="T12">
      <v>45047</v>
    </nc>
  </rcc>
  <rcc rId="974" sId="4" numFmtId="22">
    <nc r="T13">
      <v>45078</v>
    </nc>
  </rcc>
  <rrc rId="975" sId="4" ref="A26:XFD26" action="insertRow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6" sId="4" ref="A26:XFD26" action="insertRow"/>
  <rrc rId="977" sId="4" ref="A26:XFD26" action="insertRow"/>
  <rfmt sheetId="4" sqref="B23:B28" start="0" length="0">
    <dxf>
      <border>
        <left style="thin">
          <color indexed="64"/>
        </left>
      </border>
    </dxf>
  </rfmt>
  <rfmt sheetId="4" sqref="B23:F23" start="0" length="0">
    <dxf>
      <border>
        <top style="thin">
          <color indexed="64"/>
        </top>
      </border>
    </dxf>
  </rfmt>
  <rfmt sheetId="4" sqref="F23:F28" start="0" length="0">
    <dxf>
      <border>
        <right style="thin">
          <color indexed="64"/>
        </right>
      </border>
    </dxf>
  </rfmt>
  <rfmt sheetId="4" sqref="B28:F28" start="0" length="0">
    <dxf>
      <border>
        <bottom style="thin">
          <color indexed="64"/>
        </bottom>
      </border>
    </dxf>
  </rfmt>
  <rfmt sheetId="4" sqref="B23:F28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978" sId="4" numFmtId="22">
    <oc r="B23">
      <v>44562</v>
    </oc>
    <nc r="B23">
      <v>44927</v>
    </nc>
  </rcc>
  <rcc rId="979" sId="4" numFmtId="22">
    <oc r="B24">
      <v>44593</v>
    </oc>
    <nc r="B24">
      <v>44958</v>
    </nc>
  </rcc>
  <rcc rId="980" sId="4" numFmtId="22">
    <oc r="B25">
      <v>44621</v>
    </oc>
    <nc r="B25">
      <v>44986</v>
    </nc>
  </rcc>
  <rcc rId="981" sId="4" numFmtId="22">
    <nc r="B26">
      <v>45017</v>
    </nc>
  </rcc>
  <rcc rId="982" sId="4" numFmtId="22">
    <nc r="B27">
      <v>45047</v>
    </nc>
  </rcc>
  <rcc rId="983" sId="4" numFmtId="22">
    <nc r="B28">
      <v>45078</v>
    </nc>
  </rcc>
  <rcc rId="984" sId="4" odxf="1" dxf="1" numFmtId="22">
    <oc r="H23">
      <v>44562</v>
    </oc>
    <nc r="H23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985" sId="4" odxf="1" dxf="1" numFmtId="22">
    <oc r="H24">
      <v>44593</v>
    </oc>
    <nc r="H24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986" sId="4" odxf="1" dxf="1" numFmtId="22">
    <oc r="H25">
      <v>44621</v>
    </oc>
    <nc r="H25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987" sId="4" odxf="1" dxf="1" numFmtId="22">
    <nc r="H26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8" sId="4" odxf="1" dxf="1" numFmtId="22">
    <nc r="H27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89" sId="4" odxf="1" dxf="1" numFmtId="22">
    <nc r="H28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H23:L23" start="0" length="0">
    <dxf>
      <border>
        <top style="thin">
          <color indexed="64"/>
        </top>
      </border>
    </dxf>
  </rfmt>
  <rfmt sheetId="4" sqref="L23:L28" start="0" length="0">
    <dxf>
      <border>
        <right style="thin">
          <color indexed="64"/>
        </right>
      </border>
    </dxf>
  </rfmt>
  <rfmt sheetId="4" sqref="H28:L28" start="0" length="0">
    <dxf>
      <border>
        <bottom style="thin">
          <color indexed="64"/>
        </bottom>
      </border>
    </dxf>
  </rfmt>
  <rfmt sheetId="4" sqref="B6:B14" start="0" length="0">
    <dxf>
      <border>
        <left style="thin">
          <color indexed="64"/>
        </left>
      </border>
    </dxf>
  </rfmt>
  <rfmt sheetId="4" sqref="B6:F6" start="0" length="0">
    <dxf>
      <border>
        <top style="thin">
          <color indexed="64"/>
        </top>
      </border>
    </dxf>
  </rfmt>
  <rfmt sheetId="4" sqref="F6:F14" start="0" length="0">
    <dxf>
      <border>
        <right style="thin">
          <color indexed="64"/>
        </right>
      </border>
    </dxf>
  </rfmt>
  <rfmt sheetId="4" sqref="B14:F14" start="0" length="0">
    <dxf>
      <border>
        <bottom style="thin">
          <color indexed="64"/>
        </bottom>
      </border>
    </dxf>
  </rfmt>
  <rfmt sheetId="4" sqref="H6:H14" start="0" length="0">
    <dxf>
      <border>
        <left style="thin">
          <color indexed="64"/>
        </left>
      </border>
    </dxf>
  </rfmt>
  <rfmt sheetId="4" sqref="H6:L6" start="0" length="0">
    <dxf>
      <border>
        <top style="thin">
          <color indexed="64"/>
        </top>
      </border>
    </dxf>
  </rfmt>
  <rfmt sheetId="4" sqref="L6:L14" start="0" length="0">
    <dxf>
      <border>
        <right style="thin">
          <color indexed="64"/>
        </right>
      </border>
    </dxf>
  </rfmt>
  <rfmt sheetId="4" sqref="H14:L14" start="0" length="0">
    <dxf>
      <border>
        <bottom style="thin">
          <color indexed="64"/>
        </bottom>
      </border>
    </dxf>
  </rfmt>
  <rfmt sheetId="4" sqref="N6:N14" start="0" length="0">
    <dxf>
      <border>
        <left style="thin">
          <color indexed="64"/>
        </left>
      </border>
    </dxf>
  </rfmt>
  <rfmt sheetId="4" sqref="N6:R6" start="0" length="0">
    <dxf>
      <border>
        <top style="thin">
          <color indexed="64"/>
        </top>
      </border>
    </dxf>
  </rfmt>
  <rfmt sheetId="4" sqref="R6:R14" start="0" length="0">
    <dxf>
      <border>
        <right style="thin">
          <color indexed="64"/>
        </right>
      </border>
    </dxf>
  </rfmt>
  <rfmt sheetId="4" sqref="N14:R14" start="0" length="0">
    <dxf>
      <border>
        <bottom style="thin">
          <color indexed="64"/>
        </bottom>
      </border>
    </dxf>
  </rfmt>
  <rfmt sheetId="4" sqref="T6:T14" start="0" length="0">
    <dxf>
      <border>
        <left style="thin">
          <color indexed="64"/>
        </left>
      </border>
    </dxf>
  </rfmt>
  <rfmt sheetId="4" sqref="T6:X6" start="0" length="0">
    <dxf>
      <border>
        <top style="thin">
          <color indexed="64"/>
        </top>
      </border>
    </dxf>
  </rfmt>
  <rfmt sheetId="4" sqref="X6:X14" start="0" length="0">
    <dxf>
      <border>
        <right style="thin">
          <color indexed="64"/>
        </right>
      </border>
    </dxf>
  </rfmt>
  <rfmt sheetId="4" sqref="T14:X14" start="0" length="0">
    <dxf>
      <border>
        <bottom style="thin">
          <color indexed="64"/>
        </bottom>
      </border>
    </dxf>
  </rfmt>
  <rfmt sheetId="4" sqref="B21:B29" start="0" length="0">
    <dxf>
      <border>
        <left style="thin">
          <color indexed="64"/>
        </left>
      </border>
    </dxf>
  </rfmt>
  <rfmt sheetId="4" sqref="B21:F21" start="0" length="0">
    <dxf>
      <border>
        <top style="thin">
          <color indexed="64"/>
        </top>
      </border>
    </dxf>
  </rfmt>
  <rfmt sheetId="4" sqref="F21:F29" start="0" length="0">
    <dxf>
      <border>
        <right style="thin">
          <color indexed="64"/>
        </right>
      </border>
    </dxf>
  </rfmt>
  <rfmt sheetId="4" sqref="B29:F29" start="0" length="0">
    <dxf>
      <border>
        <bottom style="thin">
          <color indexed="64"/>
        </bottom>
      </border>
    </dxf>
  </rfmt>
  <rfmt sheetId="4" sqref="H21:H29" start="0" length="0">
    <dxf>
      <border>
        <left style="thin">
          <color indexed="64"/>
        </left>
      </border>
    </dxf>
  </rfmt>
  <rfmt sheetId="4" sqref="H21:L21" start="0" length="0">
    <dxf>
      <border>
        <top style="thin">
          <color indexed="64"/>
        </top>
      </border>
    </dxf>
  </rfmt>
  <rfmt sheetId="4" sqref="L21:L29" start="0" length="0">
    <dxf>
      <border>
        <right style="thin">
          <color indexed="64"/>
        </right>
      </border>
    </dxf>
  </rfmt>
  <rfmt sheetId="4" sqref="H29:L29" start="0" length="0">
    <dxf>
      <border>
        <bottom style="thin">
          <color indexed="64"/>
        </bottom>
      </border>
    </dxf>
  </rfmt>
  <rfmt sheetId="4" sqref="N21:N29" start="0" length="0">
    <dxf>
      <border>
        <left style="thin">
          <color indexed="64"/>
        </left>
      </border>
    </dxf>
  </rfmt>
  <rfmt sheetId="4" sqref="N21:R21" start="0" length="0">
    <dxf>
      <border>
        <top style="thin">
          <color indexed="64"/>
        </top>
      </border>
    </dxf>
  </rfmt>
  <rfmt sheetId="4" sqref="R21:R29" start="0" length="0">
    <dxf>
      <border>
        <right style="thin">
          <color indexed="64"/>
        </right>
      </border>
    </dxf>
  </rfmt>
  <rfmt sheetId="4" sqref="N29:R29" start="0" length="0">
    <dxf>
      <border>
        <bottom style="thin">
          <color indexed="64"/>
        </bottom>
      </border>
    </dxf>
  </rfmt>
  <rfmt sheetId="4" sqref="T21:T29" start="0" length="0">
    <dxf>
      <border>
        <left style="thin">
          <color indexed="64"/>
        </left>
      </border>
    </dxf>
  </rfmt>
  <rfmt sheetId="4" sqref="T21:X21" start="0" length="0">
    <dxf>
      <border>
        <top style="thin">
          <color indexed="64"/>
        </top>
      </border>
    </dxf>
  </rfmt>
  <rfmt sheetId="4" sqref="X21:X29" start="0" length="0">
    <dxf>
      <border>
        <right style="thin">
          <color indexed="64"/>
        </right>
      </border>
    </dxf>
  </rfmt>
  <rfmt sheetId="4" sqref="T29:X29" start="0" length="0">
    <dxf>
      <border>
        <bottom style="thin">
          <color indexed="64"/>
        </bottom>
      </border>
    </dxf>
  </rfmt>
  <rrc rId="990" sId="4" ref="A40:XFD40" action="insertRow"/>
  <rrc rId="991" sId="4" ref="A40:XFD40" action="insertRow"/>
  <rrc rId="992" sId="4" ref="A40:XFD40" action="insertRow"/>
  <rrc rId="993" sId="4" ref="A54:XFD54" action="insertRow"/>
  <rrc rId="994" sId="4" ref="A54:XFD54" action="insertRow"/>
  <rrc rId="995" sId="4" ref="A54:XFD54" action="insertRow"/>
  <rrc rId="996" sId="4" ref="A68:XFD68" action="insertRow"/>
  <rrc rId="997" sId="4" ref="A68:XFD68" action="insertRow"/>
  <rrc rId="998" sId="4" ref="A68:XFD68" action="insertRow"/>
  <rrc rId="999" sId="4" ref="A82:XFD82" action="insertRow"/>
  <rrc rId="1000" sId="4" ref="A82:XFD82" action="insertRow"/>
  <rrc rId="1001" sId="4" ref="A82:XFD82" action="insertRow"/>
  <rcc rId="1002" sId="4" odxf="1" dxf="1" numFmtId="22">
    <oc r="B37">
      <v>44562</v>
    </oc>
    <nc r="B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03" sId="4" odxf="1" dxf="1" numFmtId="22">
    <oc r="B38">
      <v>44593</v>
    </oc>
    <nc r="B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04" sId="4" odxf="1" dxf="1" numFmtId="22">
    <oc r="B39">
      <v>44621</v>
    </oc>
    <nc r="B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05" sId="4" odxf="1" dxf="1" numFmtId="22">
    <nc r="B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6" sId="4" odxf="1" dxf="1" numFmtId="22">
    <nc r="B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07" sId="4" odxf="1" dxf="1" numFmtId="22">
    <nc r="B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B35:B43" start="0" length="0">
    <dxf>
      <border>
        <left style="thin">
          <color indexed="64"/>
        </left>
      </border>
    </dxf>
  </rfmt>
  <rfmt sheetId="4" sqref="B35:F35" start="0" length="0">
    <dxf>
      <border>
        <top style="thin">
          <color indexed="64"/>
        </top>
      </border>
    </dxf>
  </rfmt>
  <rfmt sheetId="4" sqref="F35:F43" start="0" length="0">
    <dxf>
      <border>
        <right style="thin">
          <color indexed="64"/>
        </right>
      </border>
    </dxf>
  </rfmt>
  <rfmt sheetId="4" sqref="B43:F43" start="0" length="0">
    <dxf>
      <border>
        <bottom style="thin">
          <color indexed="64"/>
        </bottom>
      </border>
    </dxf>
  </rfmt>
  <rfmt sheetId="4" sqref="H35:H43" start="0" length="0">
    <dxf>
      <border>
        <left style="thin">
          <color indexed="64"/>
        </left>
      </border>
    </dxf>
  </rfmt>
  <rfmt sheetId="4" sqref="H35:L35" start="0" length="0">
    <dxf>
      <border>
        <top style="thin">
          <color indexed="64"/>
        </top>
      </border>
    </dxf>
  </rfmt>
  <rfmt sheetId="4" sqref="L35:L43" start="0" length="0">
    <dxf>
      <border>
        <right style="thin">
          <color indexed="64"/>
        </right>
      </border>
    </dxf>
  </rfmt>
  <rfmt sheetId="4" sqref="H43:L43" start="0" length="0">
    <dxf>
      <border>
        <bottom style="thin">
          <color indexed="64"/>
        </bottom>
      </border>
    </dxf>
  </rfmt>
  <rcc rId="1008" sId="4" numFmtId="22">
    <oc r="H37">
      <v>44562</v>
    </oc>
    <nc r="H37">
      <v>44927</v>
    </nc>
  </rcc>
  <rcc rId="1009" sId="4" numFmtId="22">
    <oc r="H38">
      <v>44593</v>
    </oc>
    <nc r="H38">
      <v>44958</v>
    </nc>
  </rcc>
  <rcc rId="1010" sId="4" numFmtId="22">
    <oc r="H39">
      <v>44621</v>
    </oc>
    <nc r="H39">
      <v>44986</v>
    </nc>
  </rcc>
  <rcc rId="1011" sId="4" numFmtId="22">
    <nc r="H40">
      <v>45017</v>
    </nc>
  </rcc>
  <rcc rId="1012" sId="4" numFmtId="22">
    <nc r="H41">
      <v>45047</v>
    </nc>
  </rcc>
  <rcc rId="1013" sId="4" numFmtId="22">
    <nc r="H42">
      <v>45078</v>
    </nc>
  </rcc>
  <rcc rId="1014" sId="4" odxf="1" dxf="1" numFmtId="22">
    <oc r="N37">
      <v>44562</v>
    </oc>
    <nc r="N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15" sId="4" odxf="1" dxf="1" numFmtId="22">
    <oc r="N38">
      <v>44593</v>
    </oc>
    <nc r="N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16" sId="4" odxf="1" dxf="1" numFmtId="22">
    <oc r="N39">
      <v>44621</v>
    </oc>
    <nc r="N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17" sId="4" odxf="1" dxf="1" numFmtId="22">
    <nc r="N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8" sId="4" odxf="1" dxf="1" numFmtId="22">
    <nc r="N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19" sId="4" odxf="1" dxf="1" numFmtId="22">
    <nc r="N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0" sId="4" odxf="1" dxf="1" numFmtId="22">
    <oc r="T37">
      <v>44562</v>
    </oc>
    <nc r="T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1" sId="4" odxf="1" dxf="1" numFmtId="22">
    <oc r="T38">
      <v>44593</v>
    </oc>
    <nc r="T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2" sId="4" odxf="1" dxf="1" numFmtId="22">
    <oc r="T39">
      <v>44621</v>
    </oc>
    <nc r="T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3" sId="4" odxf="1" dxf="1" numFmtId="22">
    <nc r="T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4" sId="4" odxf="1" dxf="1" numFmtId="22">
    <nc r="T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5" sId="4" odxf="1" dxf="1" numFmtId="22">
    <nc r="T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26" sId="4" odxf="1" dxf="1" numFmtId="22">
    <oc r="T51">
      <v>44562</v>
    </oc>
    <nc r="T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7" sId="4" odxf="1" dxf="1" numFmtId="22">
    <oc r="T52">
      <v>44593</v>
    </oc>
    <nc r="T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8" sId="4" odxf="1" dxf="1" numFmtId="22">
    <oc r="T53">
      <v>44621</v>
    </oc>
    <nc r="T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29" sId="4" odxf="1" dxf="1" numFmtId="22">
    <nc r="T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0" sId="4" odxf="1" dxf="1" numFmtId="22">
    <nc r="T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1" sId="4" odxf="1" dxf="1" numFmtId="22">
    <nc r="T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2" sId="4" odxf="1" dxf="1" numFmtId="22">
    <oc r="N51">
      <v>44562</v>
    </oc>
    <nc r="N51">
      <v>44927</v>
    </nc>
    <odxf>
      <border outline="0">
        <left style="medium">
          <color indexed="64"/>
        </left>
        <right style="medium">
          <color indexed="64"/>
        </right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33" sId="4" odxf="1" dxf="1" numFmtId="22">
    <oc r="N52">
      <v>44593</v>
    </oc>
    <nc r="N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34" sId="4" odxf="1" dxf="1" numFmtId="22">
    <oc r="N53">
      <v>44621</v>
    </oc>
    <nc r="N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35" sId="4" odxf="1" dxf="1" numFmtId="22">
    <nc r="N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6" sId="4" odxf="1" dxf="1" numFmtId="22">
    <nc r="N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7" sId="4" odxf="1" dxf="1" numFmtId="22">
    <nc r="N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8" sId="4" odxf="1" dxf="1" numFmtId="22">
    <oc r="H51">
      <v>44562</v>
    </oc>
    <nc r="H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39" sId="4" odxf="1" dxf="1" numFmtId="22">
    <oc r="H52">
      <v>44593</v>
    </oc>
    <nc r="H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40" sId="4" odxf="1" dxf="1" numFmtId="22">
    <oc r="H53">
      <v>44621</v>
    </oc>
    <nc r="H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41" sId="4" odxf="1" dxf="1" numFmtId="22">
    <nc r="H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2" sId="4" odxf="1" dxf="1" numFmtId="22">
    <nc r="H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3" sId="4" odxf="1" dxf="1" numFmtId="22">
    <nc r="H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4" sId="4" odxf="1" dxf="1" numFmtId="22">
    <oc r="B51">
      <v>44562</v>
    </oc>
    <nc r="B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45" sId="4" odxf="1" dxf="1" numFmtId="22">
    <oc r="B52">
      <v>44593</v>
    </oc>
    <nc r="B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46" sId="4" odxf="1" dxf="1" numFmtId="22">
    <oc r="B53">
      <v>44621</v>
    </oc>
    <nc r="B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47" sId="4" odxf="1" dxf="1" numFmtId="22">
    <nc r="B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8" sId="4" odxf="1" dxf="1" numFmtId="22">
    <nc r="B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49" sId="4" odxf="1" dxf="1" numFmtId="22">
    <nc r="B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N35:N43" start="0" length="0">
    <dxf>
      <border>
        <left style="thin">
          <color indexed="64"/>
        </left>
      </border>
    </dxf>
  </rfmt>
  <rfmt sheetId="4" sqref="N35:R35" start="0" length="0">
    <dxf>
      <border>
        <top style="thin">
          <color indexed="64"/>
        </top>
      </border>
    </dxf>
  </rfmt>
  <rfmt sheetId="4" sqref="R35:R43" start="0" length="0">
    <dxf>
      <border>
        <right style="thin">
          <color indexed="64"/>
        </right>
      </border>
    </dxf>
  </rfmt>
  <rfmt sheetId="4" sqref="N43:R43" start="0" length="0">
    <dxf>
      <border>
        <bottom style="thin">
          <color indexed="64"/>
        </bottom>
      </border>
    </dxf>
  </rfmt>
  <rfmt sheetId="4" sqref="T35:T43" start="0" length="0">
    <dxf>
      <border>
        <left style="thin">
          <color indexed="64"/>
        </left>
      </border>
    </dxf>
  </rfmt>
  <rfmt sheetId="4" sqref="T35:X35" start="0" length="0">
    <dxf>
      <border>
        <top style="thin">
          <color indexed="64"/>
        </top>
      </border>
    </dxf>
  </rfmt>
  <rfmt sheetId="4" sqref="X35:X43" start="0" length="0">
    <dxf>
      <border>
        <right style="thin">
          <color indexed="64"/>
        </right>
      </border>
    </dxf>
  </rfmt>
  <rfmt sheetId="4" sqref="T43:X43" start="0" length="0">
    <dxf>
      <border>
        <bottom style="thin">
          <color indexed="64"/>
        </bottom>
      </border>
    </dxf>
  </rfmt>
  <rfmt sheetId="4" sqref="B49:B57" start="0" length="0">
    <dxf>
      <border>
        <left style="thin">
          <color indexed="64"/>
        </left>
      </border>
    </dxf>
  </rfmt>
  <rfmt sheetId="4" sqref="B49:F49" start="0" length="0">
    <dxf>
      <border>
        <top style="thin">
          <color indexed="64"/>
        </top>
      </border>
    </dxf>
  </rfmt>
  <rfmt sheetId="4" sqref="F49:F57" start="0" length="0">
    <dxf>
      <border>
        <right style="thin">
          <color indexed="64"/>
        </right>
      </border>
    </dxf>
  </rfmt>
  <rfmt sheetId="4" sqref="B57:F57" start="0" length="0">
    <dxf>
      <border>
        <bottom style="thin">
          <color indexed="64"/>
        </bottom>
      </border>
    </dxf>
  </rfmt>
  <rfmt sheetId="4" sqref="H49:H57" start="0" length="0">
    <dxf>
      <border>
        <left style="thin">
          <color indexed="64"/>
        </left>
      </border>
    </dxf>
  </rfmt>
  <rfmt sheetId="4" sqref="H49:L49" start="0" length="0">
    <dxf>
      <border>
        <top style="thin">
          <color indexed="64"/>
        </top>
      </border>
    </dxf>
  </rfmt>
  <rfmt sheetId="4" sqref="L49:L57" start="0" length="0">
    <dxf>
      <border>
        <right style="thin">
          <color indexed="64"/>
        </right>
      </border>
    </dxf>
  </rfmt>
  <rfmt sheetId="4" sqref="H57:L57" start="0" length="0">
    <dxf>
      <border>
        <bottom style="thin">
          <color indexed="64"/>
        </bottom>
      </border>
    </dxf>
  </rfmt>
  <rfmt sheetId="4" sqref="N49:N57" start="0" length="0">
    <dxf>
      <border>
        <left style="thin">
          <color indexed="64"/>
        </left>
      </border>
    </dxf>
  </rfmt>
  <rfmt sheetId="4" sqref="N49:R49" start="0" length="0">
    <dxf>
      <border>
        <top style="thin">
          <color indexed="64"/>
        </top>
      </border>
    </dxf>
  </rfmt>
  <rfmt sheetId="4" sqref="R49:R57" start="0" length="0">
    <dxf>
      <border>
        <right style="thin">
          <color indexed="64"/>
        </right>
      </border>
    </dxf>
  </rfmt>
  <rfmt sheetId="4" sqref="N57:R57" start="0" length="0">
    <dxf>
      <border>
        <bottom style="thin">
          <color indexed="64"/>
        </bottom>
      </border>
    </dxf>
  </rfmt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B63:B71" start="0" length="0">
    <dxf>
      <border>
        <left style="thin">
          <color indexed="64"/>
        </left>
      </border>
    </dxf>
  </rfmt>
  <rfmt sheetId="4" sqref="B63:F63" start="0" length="0">
    <dxf>
      <border>
        <top style="thin">
          <color indexed="64"/>
        </top>
      </border>
    </dxf>
  </rfmt>
  <rfmt sheetId="4" sqref="F63:F71" start="0" length="0">
    <dxf>
      <border>
        <right style="thin">
          <color indexed="64"/>
        </right>
      </border>
    </dxf>
  </rfmt>
  <rfmt sheetId="4" sqref="B71:F71" start="0" length="0">
    <dxf>
      <border>
        <bottom style="thin">
          <color indexed="64"/>
        </bottom>
      </border>
    </dxf>
  </rfmt>
  <rfmt sheetId="4" sqref="H63:H71" start="0" length="0">
    <dxf>
      <border>
        <left style="thin">
          <color indexed="64"/>
        </left>
      </border>
    </dxf>
  </rfmt>
  <rfmt sheetId="4" sqref="H63:L63" start="0" length="0">
    <dxf>
      <border>
        <top style="thin">
          <color indexed="64"/>
        </top>
      </border>
    </dxf>
  </rfmt>
  <rfmt sheetId="4" sqref="L63:L71" start="0" length="0">
    <dxf>
      <border>
        <right style="thin">
          <color indexed="64"/>
        </right>
      </border>
    </dxf>
  </rfmt>
  <rfmt sheetId="4" sqref="H71:L71" start="0" length="0">
    <dxf>
      <border>
        <bottom style="thin">
          <color indexed="64"/>
        </bottom>
      </border>
    </dxf>
  </rfmt>
  <rcc rId="1050" sId="4" numFmtId="22">
    <oc r="B65">
      <v>44562</v>
    </oc>
    <nc r="B65">
      <v>44927</v>
    </nc>
  </rcc>
  <rcc rId="1051" sId="4" numFmtId="22">
    <oc r="B66">
      <v>44593</v>
    </oc>
    <nc r="B66">
      <v>44958</v>
    </nc>
  </rcc>
  <rcc rId="1052" sId="4" numFmtId="22">
    <oc r="B67">
      <v>44621</v>
    </oc>
    <nc r="B67">
      <v>44986</v>
    </nc>
  </rcc>
  <rcc rId="1053" sId="4" numFmtId="22">
    <nc r="B68">
      <v>45017</v>
    </nc>
  </rcc>
  <rcc rId="1054" sId="4" numFmtId="22">
    <nc r="B69">
      <v>45047</v>
    </nc>
  </rcc>
  <rcc rId="1055" sId="4" numFmtId="22">
    <nc r="B70">
      <v>45078</v>
    </nc>
  </rcc>
  <rcc rId="1056" sId="4" numFmtId="22">
    <oc r="H65">
      <v>44562</v>
    </oc>
    <nc r="H65">
      <v>44927</v>
    </nc>
  </rcc>
  <rcc rId="1057" sId="4" numFmtId="22">
    <oc r="H66">
      <v>44593</v>
    </oc>
    <nc r="H66">
      <v>44958</v>
    </nc>
  </rcc>
  <rcc rId="1058" sId="4" numFmtId="22">
    <oc r="H67">
      <v>44621</v>
    </oc>
    <nc r="H67">
      <v>44986</v>
    </nc>
  </rcc>
  <rcc rId="1059" sId="4" numFmtId="22">
    <nc r="H68">
      <v>45017</v>
    </nc>
  </rcc>
  <rcc rId="1060" sId="4" numFmtId="22">
    <nc r="H69">
      <v>45047</v>
    </nc>
  </rcc>
  <rcc rId="1061" sId="4" numFmtId="22">
    <nc r="H70">
      <v>45078</v>
    </nc>
  </rcc>
  <rcc rId="1062" sId="4" odxf="1" dxf="1" numFmtId="22">
    <oc r="N65">
      <v>44562</v>
    </oc>
    <nc r="N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63" sId="4" odxf="1" dxf="1" numFmtId="22">
    <oc r="N66">
      <v>44593</v>
    </oc>
    <nc r="N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64" sId="4" odxf="1" dxf="1" numFmtId="22">
    <oc r="N67">
      <v>44621</v>
    </oc>
    <nc r="N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65" sId="4" odxf="1" dxf="1" numFmtId="22">
    <nc r="N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6" sId="4" odxf="1" dxf="1" numFmtId="22">
    <nc r="N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7" sId="4" odxf="1" dxf="1" numFmtId="22">
    <nc r="N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68" sId="4" odxf="1" dxf="1" numFmtId="22">
    <oc r="T65">
      <v>44562</v>
    </oc>
    <nc r="T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69" sId="4" odxf="1" dxf="1" numFmtId="22">
    <oc r="T66">
      <v>44593</v>
    </oc>
    <nc r="T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70" sId="4" odxf="1" dxf="1" numFmtId="22">
    <oc r="T67">
      <v>44621</v>
    </oc>
    <nc r="T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71" sId="4" odxf="1" dxf="1" numFmtId="22">
    <nc r="T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2" sId="4" odxf="1" dxf="1" numFmtId="22">
    <nc r="T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3" sId="4" odxf="1" dxf="1" numFmtId="22">
    <nc r="T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N63:N71" start="0" length="0">
    <dxf>
      <border>
        <left style="thin">
          <color indexed="64"/>
        </left>
      </border>
    </dxf>
  </rfmt>
  <rfmt sheetId="4" sqref="N63:R63" start="0" length="0">
    <dxf>
      <border>
        <top style="thin">
          <color indexed="64"/>
        </top>
      </border>
    </dxf>
  </rfmt>
  <rfmt sheetId="4" sqref="R63:R71" start="0" length="0">
    <dxf>
      <border>
        <right style="thin">
          <color indexed="64"/>
        </right>
      </border>
    </dxf>
  </rfmt>
  <rfmt sheetId="4" sqref="N71:R71" start="0" length="0">
    <dxf>
      <border>
        <bottom style="thin">
          <color indexed="64"/>
        </bottom>
      </border>
    </dxf>
  </rfmt>
  <rfmt sheetId="4" sqref="T63:T71" start="0" length="0">
    <dxf>
      <border>
        <left style="thin">
          <color indexed="64"/>
        </left>
      </border>
    </dxf>
  </rfmt>
  <rfmt sheetId="4" sqref="T63:X63" start="0" length="0">
    <dxf>
      <border>
        <top style="thin">
          <color indexed="64"/>
        </top>
      </border>
    </dxf>
  </rfmt>
  <rfmt sheetId="4" sqref="X63:X71" start="0" length="0">
    <dxf>
      <border>
        <right style="thin">
          <color indexed="64"/>
        </right>
      </border>
    </dxf>
  </rfmt>
  <rfmt sheetId="4" sqref="T71:X71" start="0" length="0">
    <dxf>
      <border>
        <bottom style="thin">
          <color indexed="64"/>
        </bottom>
      </border>
    </dxf>
  </rfmt>
  <rcc rId="1074" sId="4" odxf="1" dxf="1" numFmtId="22">
    <oc r="B79">
      <v>44562</v>
    </oc>
    <nc r="B79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75" sId="4" odxf="1" dxf="1" numFmtId="22">
    <oc r="B80">
      <v>44593</v>
    </oc>
    <nc r="B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76" sId="4" odxf="1" dxf="1" numFmtId="22">
    <oc r="B81">
      <v>44621</v>
    </oc>
    <nc r="B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77" sId="4" odxf="1" dxf="1" numFmtId="22">
    <nc r="B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8" sId="4" odxf="1" dxf="1" numFmtId="22">
    <nc r="B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79" sId="4" odxf="1" dxf="1" numFmtId="22">
    <nc r="B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0" sId="4" odxf="1" dxf="1" numFmtId="22">
    <oc r="H79">
      <v>44562</v>
    </oc>
    <nc r="H79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1" sId="4" odxf="1" dxf="1" numFmtId="22">
    <oc r="H80">
      <v>44593</v>
    </oc>
    <nc r="H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2" sId="4" odxf="1" dxf="1" numFmtId="22">
    <oc r="H81">
      <v>44621</v>
    </oc>
    <nc r="H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3" sId="4" odxf="1" dxf="1" numFmtId="22">
    <nc r="H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4" sId="4" odxf="1" dxf="1" numFmtId="22">
    <nc r="H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5" sId="4" odxf="1" dxf="1" numFmtId="22">
    <nc r="H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86" sId="4" odxf="1" dxf="1" numFmtId="22">
    <oc r="N79">
      <v>44562</v>
    </oc>
    <nc r="N79">
      <v>44927</v>
    </nc>
    <odxf>
      <border outline="0">
        <left style="medium">
          <color indexed="64"/>
        </left>
        <right style="medium">
          <color indexed="64"/>
        </right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7" sId="4" odxf="1" dxf="1" numFmtId="22">
    <oc r="N80">
      <v>44593</v>
    </oc>
    <nc r="N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8" sId="4" odxf="1" dxf="1" numFmtId="22">
    <oc r="N81">
      <v>44621</v>
    </oc>
    <nc r="N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89" sId="4" odxf="1" dxf="1" numFmtId="22">
    <nc r="N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0" sId="4" odxf="1" dxf="1" numFmtId="22">
    <nc r="N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1" sId="4" odxf="1" dxf="1" numFmtId="22">
    <nc r="N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2" sId="4" odxf="1" dxf="1" numFmtId="22">
    <oc r="T79">
      <v>44562</v>
    </oc>
    <nc r="T79">
      <v>44927</v>
    </nc>
    <odxf>
      <border outline="0">
        <left style="medium">
          <color indexed="64"/>
        </left>
        <right style="medium">
          <color indexed="64"/>
        </right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93" sId="4" odxf="1" dxf="1" numFmtId="22">
    <oc r="T80">
      <v>44593</v>
    </oc>
    <nc r="T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94" sId="4" odxf="1" dxf="1" numFmtId="22">
    <oc r="T81">
      <v>44621</v>
    </oc>
    <nc r="T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095" sId="4" odxf="1" dxf="1" numFmtId="22">
    <nc r="T82">
      <v>45017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6" sId="4" odxf="1" dxf="1" numFmtId="22">
    <nc r="T83">
      <v>45047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97" sId="4" odxf="1" dxf="1" numFmtId="22">
    <nc r="T84">
      <v>45078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4" sqref="B77:B85" start="0" length="0">
    <dxf>
      <border>
        <left style="thin">
          <color indexed="64"/>
        </left>
      </border>
    </dxf>
  </rfmt>
  <rfmt sheetId="4" sqref="B77:F77" start="0" length="0">
    <dxf>
      <border>
        <top style="thin">
          <color indexed="64"/>
        </top>
      </border>
    </dxf>
  </rfmt>
  <rfmt sheetId="4" sqref="F77:F85" start="0" length="0">
    <dxf>
      <border>
        <right style="thin">
          <color indexed="64"/>
        </right>
      </border>
    </dxf>
  </rfmt>
  <rfmt sheetId="4" sqref="B85:F85" start="0" length="0">
    <dxf>
      <border>
        <bottom style="thin">
          <color indexed="64"/>
        </bottom>
      </border>
    </dxf>
  </rfmt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H77:H85" start="0" length="0">
    <dxf>
      <border>
        <left style="thin">
          <color indexed="64"/>
        </left>
      </border>
    </dxf>
  </rfmt>
  <rfmt sheetId="4" sqref="H77:L77" start="0" length="0">
    <dxf>
      <border>
        <top style="thin">
          <color indexed="64"/>
        </top>
      </border>
    </dxf>
  </rfmt>
  <rfmt sheetId="4" sqref="L77:L85" start="0" length="0">
    <dxf>
      <border>
        <right style="thin">
          <color indexed="64"/>
        </right>
      </border>
    </dxf>
  </rfmt>
  <rfmt sheetId="4" sqref="H85:L85" start="0" length="0">
    <dxf>
      <border>
        <bottom style="thin">
          <color indexed="64"/>
        </bottom>
      </border>
    </dxf>
  </rfmt>
  <rfmt sheetId="4" sqref="N77:N85" start="0" length="0">
    <dxf>
      <border>
        <left style="thin">
          <color indexed="64"/>
        </left>
      </border>
    </dxf>
  </rfmt>
  <rfmt sheetId="4" sqref="N77:R77" start="0" length="0">
    <dxf>
      <border>
        <top style="thin">
          <color indexed="64"/>
        </top>
      </border>
    </dxf>
  </rfmt>
  <rfmt sheetId="4" sqref="R77:R85" start="0" length="0">
    <dxf>
      <border>
        <right style="thin">
          <color indexed="64"/>
        </right>
      </border>
    </dxf>
  </rfmt>
  <rfmt sheetId="4" sqref="N85:R85" start="0" length="0">
    <dxf>
      <border>
        <bottom style="thin">
          <color indexed="64"/>
        </bottom>
      </border>
    </dxf>
  </rfmt>
  <rfmt sheetId="4" sqref="T77:T85" start="0" length="0">
    <dxf>
      <border>
        <left style="thin">
          <color indexed="64"/>
        </left>
      </border>
    </dxf>
  </rfmt>
  <rfmt sheetId="4" sqref="T77:X77" start="0" length="0">
    <dxf>
      <border>
        <top style="thin">
          <color indexed="64"/>
        </top>
      </border>
    </dxf>
  </rfmt>
  <rfmt sheetId="4" sqref="X77:X85" start="0" length="0">
    <dxf>
      <border>
        <right style="thin">
          <color indexed="64"/>
        </right>
      </border>
    </dxf>
  </rfmt>
  <rfmt sheetId="4" sqref="T85:X85" start="0" length="0">
    <dxf>
      <border>
        <bottom style="thin">
          <color indexed="64"/>
        </bottom>
      </border>
    </dxf>
  </rfmt>
  <rfmt sheetId="4" sqref="T49:T57" start="0" length="0">
    <dxf>
      <border>
        <left style="thin">
          <color indexed="64"/>
        </left>
      </border>
    </dxf>
  </rfmt>
  <rfmt sheetId="4" sqref="T49:X49" start="0" length="0">
    <dxf>
      <border>
        <top style="thin">
          <color indexed="64"/>
        </top>
      </border>
    </dxf>
  </rfmt>
  <rfmt sheetId="4" sqref="X49:X57" start="0" length="0">
    <dxf>
      <border>
        <right style="thin">
          <color indexed="64"/>
        </right>
      </border>
    </dxf>
  </rfmt>
  <rfmt sheetId="4" sqref="T57:X57" start="0" length="0">
    <dxf>
      <border>
        <bottom style="thin">
          <color indexed="64"/>
        </bottom>
      </border>
    </dxf>
  </rfmt>
  <rcc rId="1098" sId="4">
    <nc r="C11">
      <v>2</v>
    </nc>
  </rcc>
  <rcc rId="1099" sId="4">
    <nc r="C12">
      <v>2</v>
    </nc>
  </rcc>
  <rcc rId="1100" sId="4">
    <nc r="C13">
      <v>2</v>
    </nc>
  </rcc>
  <rcc rId="1101" sId="4">
    <nc r="I11">
      <v>3</v>
    </nc>
  </rcc>
  <rcc rId="1102" sId="4">
    <nc r="I12">
      <v>3</v>
    </nc>
  </rcc>
  <rcc rId="1103" sId="4">
    <nc r="I13">
      <v>3</v>
    </nc>
  </rcc>
  <rcc rId="1104" sId="4">
    <nc r="O11">
      <v>4</v>
    </nc>
  </rcc>
  <rcc rId="1105" sId="4">
    <nc r="O12">
      <v>4</v>
    </nc>
  </rcc>
  <rcc rId="1106" sId="4">
    <nc r="O13">
      <v>4</v>
    </nc>
  </rcc>
  <rcc rId="1107" sId="4">
    <nc r="U11">
      <v>6</v>
    </nc>
  </rcc>
  <rcc rId="1108" sId="4">
    <nc r="U12">
      <v>6</v>
    </nc>
  </rcc>
  <rcc rId="1109" sId="4">
    <nc r="U13">
      <v>6</v>
    </nc>
  </rcc>
  <rcc rId="1110" sId="4">
    <nc r="C26">
      <v>4</v>
    </nc>
  </rcc>
  <rcc rId="1111" sId="4">
    <nc r="C27">
      <v>4</v>
    </nc>
  </rcc>
  <rcc rId="1112" sId="4">
    <nc r="C28">
      <v>4</v>
    </nc>
  </rcc>
  <rcc rId="1113" sId="4">
    <nc r="I26">
      <v>5</v>
    </nc>
  </rcc>
  <rcc rId="1114" sId="4">
    <nc r="I27">
      <v>5</v>
    </nc>
  </rcc>
  <rcc rId="1115" sId="4">
    <nc r="I28">
      <v>5</v>
    </nc>
  </rcc>
  <rcc rId="1116" sId="4" numFmtId="22">
    <oc r="N23">
      <v>44562</v>
    </oc>
    <nc r="N23">
      <v>44927</v>
    </nc>
  </rcc>
  <rcc rId="1117" sId="4" numFmtId="22">
    <oc r="N24">
      <v>44593</v>
    </oc>
    <nc r="N24">
      <v>44958</v>
    </nc>
  </rcc>
  <rcc rId="1118" sId="4" numFmtId="22">
    <oc r="N25">
      <v>44621</v>
    </oc>
    <nc r="N25">
      <v>44986</v>
    </nc>
  </rcc>
  <rcc rId="1119" sId="4" numFmtId="22">
    <nc r="N26">
      <v>45017</v>
    </nc>
  </rcc>
  <rcc rId="1120" sId="4" numFmtId="22">
    <nc r="N27">
      <v>45047</v>
    </nc>
  </rcc>
  <rcc rId="1121" sId="4" numFmtId="22">
    <nc r="N28">
      <v>45078</v>
    </nc>
  </rcc>
  <rcc rId="1122" sId="4" numFmtId="22">
    <oc r="T23">
      <v>44562</v>
    </oc>
    <nc r="T23">
      <v>44927</v>
    </nc>
  </rcc>
  <rcc rId="1123" sId="4" numFmtId="22">
    <oc r="T24">
      <v>44593</v>
    </oc>
    <nc r="T24">
      <v>44958</v>
    </nc>
  </rcc>
  <rcc rId="1124" sId="4" numFmtId="22">
    <oc r="T25">
      <v>44621</v>
    </oc>
    <nc r="T25">
      <v>44986</v>
    </nc>
  </rcc>
  <rcc rId="1125" sId="4" numFmtId="22">
    <nc r="T26">
      <v>45017</v>
    </nc>
  </rcc>
  <rcc rId="1126" sId="4" numFmtId="22">
    <nc r="T27">
      <v>45047</v>
    </nc>
  </rcc>
  <rcc rId="1127" sId="4" numFmtId="22">
    <nc r="T28">
      <v>45078</v>
    </nc>
  </rcc>
  <rcc rId="1128" sId="4">
    <nc r="O26">
      <v>5</v>
    </nc>
  </rcc>
  <rcc rId="1129" sId="4">
    <nc r="O27">
      <v>5</v>
    </nc>
  </rcc>
  <rcc rId="1130" sId="4">
    <nc r="O28">
      <v>5</v>
    </nc>
  </rcc>
  <rcc rId="1131" sId="4">
    <nc r="U26">
      <v>6</v>
    </nc>
  </rcc>
  <rcc rId="1132" sId="4">
    <nc r="U27">
      <v>6</v>
    </nc>
  </rcc>
  <rcc rId="1133" sId="4">
    <nc r="U28">
      <v>6</v>
    </nc>
  </rcc>
  <rcc rId="1134" sId="4">
    <nc r="C40">
      <v>4</v>
    </nc>
  </rcc>
  <rcc rId="1135" sId="4">
    <nc r="C41">
      <v>4</v>
    </nc>
  </rcc>
  <rcc rId="1136" sId="4">
    <nc r="C42">
      <v>4</v>
    </nc>
  </rcc>
  <rcc rId="1137" sId="4">
    <nc r="I40">
      <v>2</v>
    </nc>
  </rcc>
  <rcc rId="1138" sId="4">
    <nc r="I41">
      <v>2</v>
    </nc>
  </rcc>
  <rcc rId="1139" sId="4">
    <nc r="I42">
      <v>2</v>
    </nc>
  </rcc>
  <rcc rId="1140" sId="4">
    <nc r="O40">
      <v>5</v>
    </nc>
  </rcc>
  <rcc rId="1141" sId="4">
    <nc r="O41">
      <v>5</v>
    </nc>
  </rcc>
  <rcc rId="1142" sId="4">
    <nc r="O42">
      <v>5</v>
    </nc>
  </rcc>
  <rcc rId="1143" sId="4">
    <nc r="U40">
      <v>3</v>
    </nc>
  </rcc>
  <rcc rId="1144" sId="4">
    <nc r="U41">
      <v>3</v>
    </nc>
  </rcc>
  <rcc rId="1145" sId="4">
    <nc r="U42">
      <v>3</v>
    </nc>
  </rcc>
  <rcc rId="1146" sId="4">
    <nc r="C54">
      <v>6</v>
    </nc>
  </rcc>
  <rcc rId="1147" sId="4">
    <nc r="C55">
      <v>6</v>
    </nc>
  </rcc>
  <rcc rId="1148" sId="4">
    <nc r="C56">
      <v>6</v>
    </nc>
  </rcc>
  <rcc rId="1149" sId="4">
    <nc r="I54">
      <v>5</v>
    </nc>
  </rcc>
  <rcc rId="1150" sId="4">
    <nc r="I55">
      <v>5</v>
    </nc>
  </rcc>
  <rcc rId="1151" sId="4">
    <nc r="I56">
      <v>5</v>
    </nc>
  </rcc>
  <rcc rId="1152" sId="4">
    <nc r="O54">
      <v>6</v>
    </nc>
  </rcc>
  <rcc rId="1153" sId="4">
    <nc r="O55">
      <v>6</v>
    </nc>
  </rcc>
  <rcc rId="1154" sId="4">
    <nc r="O56">
      <v>6</v>
    </nc>
  </rcc>
  <rcc rId="1155" sId="4">
    <nc r="U54">
      <v>5</v>
    </nc>
  </rcc>
  <rcc rId="1156" sId="4">
    <nc r="U55">
      <v>5</v>
    </nc>
  </rcc>
  <rcc rId="1157" sId="4">
    <nc r="U56">
      <v>5</v>
    </nc>
  </rcc>
  <rcc rId="1158" sId="4">
    <nc r="C68">
      <v>4</v>
    </nc>
  </rcc>
  <rcc rId="1159" sId="4">
    <nc r="C69">
      <v>4</v>
    </nc>
  </rcc>
  <rcc rId="1160" sId="4">
    <nc r="C70">
      <v>4</v>
    </nc>
  </rcc>
  <rcc rId="1161" sId="4">
    <nc r="C82">
      <v>5</v>
    </nc>
  </rcc>
  <rcc rId="1162" sId="4">
    <nc r="C83">
      <v>5</v>
    </nc>
  </rcc>
  <rcc rId="1163" sId="4">
    <nc r="C84">
      <v>5</v>
    </nc>
  </rcc>
  <rcc rId="1164" sId="4">
    <nc r="I82">
      <v>4</v>
    </nc>
  </rcc>
  <rcc rId="1165" sId="4">
    <nc r="I83">
      <v>4</v>
    </nc>
  </rcc>
  <rcc rId="1166" sId="4">
    <nc r="I84">
      <v>4</v>
    </nc>
  </rcc>
  <rcc rId="1167" sId="4">
    <nc r="I68">
      <v>4</v>
    </nc>
  </rcc>
  <rcc rId="1168" sId="4">
    <nc r="I69">
      <v>4</v>
    </nc>
  </rcc>
  <rcc rId="1169" sId="4">
    <nc r="I70">
      <v>4</v>
    </nc>
  </rcc>
  <rcc rId="1170" sId="4">
    <nc r="O68">
      <v>5</v>
    </nc>
  </rcc>
  <rcc rId="1171" sId="4">
    <nc r="O69">
      <v>5</v>
    </nc>
  </rcc>
  <rcc rId="1172" sId="4">
    <nc r="O70">
      <v>5</v>
    </nc>
  </rcc>
  <rcc rId="1173" sId="4">
    <nc r="O82">
      <v>3</v>
    </nc>
  </rcc>
  <rcc rId="1174" sId="4">
    <nc r="O83">
      <v>3</v>
    </nc>
  </rcc>
  <rcc rId="1175" sId="4">
    <nc r="O84">
      <v>3</v>
    </nc>
  </rcc>
  <rcc rId="1176" sId="4">
    <nc r="U82">
      <v>2</v>
    </nc>
  </rcc>
  <rcc rId="1177" sId="4" odxf="1" s="1" dxf="1">
    <nc r="U83">
      <v>2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/>
  </rcc>
  <rcc rId="1178" sId="4">
    <nc r="U84">
      <v>2</v>
    </nc>
  </rcc>
  <rcv guid="{6348123E-E71C-4D46-BA3B-F837DFD80CFE}" action="delete"/>
  <rcv guid="{6348123E-E71C-4D46-BA3B-F837DFD80CFE}" action="add"/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79" sId="3" ref="A11:XFD11" action="insertRow"/>
  <rrc rId="1180" sId="3" ref="A11:XFD11" action="insertRow"/>
  <rrc rId="1181" sId="3" ref="A11:XFD11" action="insertRow"/>
  <rrc rId="1182" sId="3" ref="A26:XFD26" action="insertRow"/>
  <rrc rId="1183" sId="3" ref="A26:XFD26" action="insertRow"/>
  <rrc rId="1184" sId="3" ref="A27:XFD27" action="insertRow"/>
  <rfmt sheetId="3" sqref="B6:B14" start="0" length="0">
    <dxf>
      <border>
        <left style="thin">
          <color indexed="64"/>
        </left>
      </border>
    </dxf>
  </rfmt>
  <rfmt sheetId="3" sqref="B6:F6" start="0" length="0">
    <dxf>
      <border>
        <top style="thin">
          <color indexed="64"/>
        </top>
      </border>
    </dxf>
  </rfmt>
  <rfmt sheetId="3" sqref="F6:F14" start="0" length="0">
    <dxf>
      <border>
        <right style="thin">
          <color indexed="64"/>
        </right>
      </border>
    </dxf>
  </rfmt>
  <rfmt sheetId="3" sqref="B14:F14" start="0" length="0">
    <dxf>
      <border>
        <bottom style="thin">
          <color indexed="64"/>
        </bottom>
      </border>
    </dxf>
  </rfmt>
  <rfmt sheetId="3" sqref="H6:H14" start="0" length="0">
    <dxf>
      <border>
        <left style="thin">
          <color indexed="64"/>
        </left>
      </border>
    </dxf>
  </rfmt>
  <rfmt sheetId="3" sqref="H6:L6" start="0" length="0">
    <dxf>
      <border>
        <top style="thin">
          <color indexed="64"/>
        </top>
      </border>
    </dxf>
  </rfmt>
  <rfmt sheetId="3" sqref="L6:L14" start="0" length="0">
    <dxf>
      <border>
        <right style="thin">
          <color indexed="64"/>
        </right>
      </border>
    </dxf>
  </rfmt>
  <rfmt sheetId="3" sqref="H14:L14" start="0" length="0">
    <dxf>
      <border>
        <bottom style="thin">
          <color indexed="64"/>
        </bottom>
      </border>
    </dxf>
  </rfmt>
  <rfmt sheetId="3" sqref="H6:L14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cc rId="1185" sId="3" numFmtId="22">
    <oc r="B8">
      <v>44562</v>
    </oc>
    <nc r="B8">
      <v>44927</v>
    </nc>
  </rcc>
  <rcc rId="1186" sId="3" numFmtId="22">
    <oc r="B9">
      <v>44593</v>
    </oc>
    <nc r="B9">
      <v>44958</v>
    </nc>
  </rcc>
  <rcc rId="1187" sId="3" numFmtId="22">
    <oc r="B10">
      <v>44621</v>
    </oc>
    <nc r="B10">
      <v>44986</v>
    </nc>
  </rcc>
  <rcc rId="1188" sId="3" numFmtId="22">
    <nc r="B11">
      <v>45017</v>
    </nc>
  </rcc>
  <rcc rId="1189" sId="3" numFmtId="22">
    <nc r="B12">
      <v>45047</v>
    </nc>
  </rcc>
  <rcc rId="1190" sId="3" numFmtId="22">
    <nc r="B13">
      <v>45078</v>
    </nc>
  </rcc>
  <rcc rId="1191" sId="3" numFmtId="22">
    <oc r="H8">
      <v>44562</v>
    </oc>
    <nc r="H8">
      <v>44927</v>
    </nc>
  </rcc>
  <rcc rId="1192" sId="3" numFmtId="22">
    <oc r="H9">
      <v>44593</v>
    </oc>
    <nc r="H9">
      <v>44958</v>
    </nc>
  </rcc>
  <rcc rId="1193" sId="3" numFmtId="22">
    <oc r="H10">
      <v>44621</v>
    </oc>
    <nc r="H10">
      <v>44986</v>
    </nc>
  </rcc>
  <rcc rId="1194" sId="3" numFmtId="22">
    <nc r="H11">
      <v>45017</v>
    </nc>
  </rcc>
  <rcc rId="1195" sId="3" numFmtId="22">
    <nc r="H12">
      <v>45047</v>
    </nc>
  </rcc>
  <rcc rId="1196" sId="3" numFmtId="22">
    <nc r="H13">
      <v>45078</v>
    </nc>
  </rcc>
  <rcc rId="1197" sId="3" odxf="1" dxf="1" numFmtId="22">
    <oc r="N8">
      <v>44562</v>
    </oc>
    <nc r="N8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98" sId="3" odxf="1" dxf="1" numFmtId="22">
    <oc r="N9">
      <v>44593</v>
    </oc>
    <nc r="N9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199" sId="3" odxf="1" dxf="1" numFmtId="22">
    <oc r="N10">
      <v>44621</v>
    </oc>
    <nc r="N10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00" sId="3" odxf="1" dxf="1" numFmtId="22">
    <nc r="N11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1" sId="3" odxf="1" dxf="1" numFmtId="22">
    <nc r="N12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2" sId="3" odxf="1" dxf="1" numFmtId="22">
    <nc r="N13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3" sId="3" odxf="1" dxf="1" numFmtId="22">
    <oc r="T8">
      <v>44562</v>
    </oc>
    <nc r="T8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04" sId="3" odxf="1" dxf="1" numFmtId="22">
    <oc r="T9">
      <v>44593</v>
    </oc>
    <nc r="T9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05" sId="3" odxf="1" dxf="1" numFmtId="22">
    <oc r="T10">
      <v>44621</v>
    </oc>
    <nc r="T10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06" sId="3" odxf="1" dxf="1" numFmtId="22">
    <nc r="T11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7" sId="3" odxf="1" dxf="1" numFmtId="22">
    <nc r="T12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08" sId="3" odxf="1" dxf="1" numFmtId="22">
    <nc r="T13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N6:N14" start="0" length="0">
    <dxf>
      <border>
        <left style="thin">
          <color indexed="64"/>
        </left>
      </border>
    </dxf>
  </rfmt>
  <rfmt sheetId="3" sqref="N6:R6" start="0" length="0">
    <dxf>
      <border>
        <top style="thin">
          <color indexed="64"/>
        </top>
      </border>
    </dxf>
  </rfmt>
  <rfmt sheetId="3" sqref="R6:R14" start="0" length="0">
    <dxf>
      <border>
        <right style="thin">
          <color indexed="64"/>
        </right>
      </border>
    </dxf>
  </rfmt>
  <rfmt sheetId="3" sqref="N14:R14" start="0" length="0">
    <dxf>
      <border>
        <bottom style="thin">
          <color indexed="64"/>
        </bottom>
      </border>
    </dxf>
  </rfmt>
  <rfmt sheetId="3" sqref="T6:T14" start="0" length="0">
    <dxf>
      <border>
        <left style="thin">
          <color indexed="64"/>
        </left>
      </border>
    </dxf>
  </rfmt>
  <rfmt sheetId="3" sqref="T6:X6" start="0" length="0">
    <dxf>
      <border>
        <top style="thin">
          <color indexed="64"/>
        </top>
      </border>
    </dxf>
  </rfmt>
  <rfmt sheetId="3" sqref="X6:X14" start="0" length="0">
    <dxf>
      <border>
        <right style="thin">
          <color indexed="64"/>
        </right>
      </border>
    </dxf>
  </rfmt>
  <rfmt sheetId="3" sqref="T14:X14" start="0" length="0">
    <dxf>
      <border>
        <bottom style="thin">
          <color indexed="64"/>
        </bottom>
      </border>
    </dxf>
  </rfmt>
  <rfmt sheetId="3" sqref="B21:B29" start="0" length="0">
    <dxf>
      <border>
        <left style="thin">
          <color indexed="64"/>
        </left>
      </border>
    </dxf>
  </rfmt>
  <rfmt sheetId="3" sqref="B21:F21" start="0" length="0">
    <dxf>
      <border>
        <top style="thin">
          <color indexed="64"/>
        </top>
      </border>
    </dxf>
  </rfmt>
  <rfmt sheetId="3" sqref="F21:F29" start="0" length="0">
    <dxf>
      <border>
        <right style="thin">
          <color indexed="64"/>
        </right>
      </border>
    </dxf>
  </rfmt>
  <rfmt sheetId="3" sqref="B29:F29" start="0" length="0">
    <dxf>
      <border>
        <bottom style="thin">
          <color indexed="64"/>
        </bottom>
      </border>
    </dxf>
  </rfmt>
  <rcc rId="1209" sId="3" numFmtId="22">
    <oc r="B23">
      <v>44562</v>
    </oc>
    <nc r="B23">
      <v>44927</v>
    </nc>
  </rcc>
  <rcc rId="1210" sId="3" numFmtId="22">
    <oc r="B24">
      <v>44593</v>
    </oc>
    <nc r="B24">
      <v>44958</v>
    </nc>
  </rcc>
  <rcc rId="1211" sId="3" numFmtId="22">
    <oc r="B25">
      <v>44621</v>
    </oc>
    <nc r="B25">
      <v>44986</v>
    </nc>
  </rcc>
  <rcc rId="1212" sId="3" numFmtId="22">
    <nc r="B26">
      <v>45017</v>
    </nc>
  </rcc>
  <rcc rId="1213" sId="3" numFmtId="22">
    <nc r="B27">
      <v>45047</v>
    </nc>
  </rcc>
  <rcc rId="1214" sId="3" numFmtId="22">
    <nc r="B28">
      <v>45078</v>
    </nc>
  </rcc>
  <rcc rId="1215" sId="3" odxf="1" dxf="1" numFmtId="22">
    <oc r="H23">
      <v>44562</v>
    </oc>
    <nc r="H23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16" sId="3" odxf="1" dxf="1" numFmtId="22">
    <oc r="H24">
      <v>44593</v>
    </oc>
    <nc r="H24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17" sId="3" odxf="1" dxf="1" numFmtId="22">
    <oc r="H25">
      <v>44621</v>
    </oc>
    <nc r="H25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18" sId="3" odxf="1" dxf="1" numFmtId="22">
    <nc r="H26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19" sId="3" odxf="1" dxf="1" numFmtId="22">
    <nc r="H27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0" sId="3" odxf="1" dxf="1" numFmtId="22">
    <nc r="H28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1" sId="3" odxf="1" dxf="1" numFmtId="22">
    <oc r="N23">
      <v>44562</v>
    </oc>
    <nc r="N23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2" sId="3" odxf="1" dxf="1" numFmtId="22">
    <oc r="N24">
      <v>44593</v>
    </oc>
    <nc r="N24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3" sId="3" odxf="1" dxf="1" numFmtId="22">
    <oc r="N25">
      <v>44621</v>
    </oc>
    <nc r="N25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4" sId="3" odxf="1" dxf="1" numFmtId="22">
    <nc r="N26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5" sId="3" odxf="1" dxf="1" numFmtId="22">
    <nc r="N27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6" sId="3" odxf="1" dxf="1" numFmtId="22">
    <nc r="N28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27" sId="3" odxf="1" dxf="1" numFmtId="22">
    <oc r="T23">
      <v>44562</v>
    </oc>
    <nc r="T23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8" sId="3" odxf="1" dxf="1" numFmtId="22">
    <oc r="T24">
      <v>44593</v>
    </oc>
    <nc r="T24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29" sId="3" odxf="1" dxf="1" numFmtId="22">
    <oc r="T25">
      <v>44621</v>
    </oc>
    <nc r="T25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30" sId="3" odxf="1" dxf="1" numFmtId="22">
    <nc r="T26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1" sId="3" odxf="1" dxf="1" numFmtId="22">
    <nc r="T27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32" sId="3" odxf="1" dxf="1" numFmtId="22">
    <nc r="T28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H21:H29" start="0" length="0">
    <dxf>
      <border>
        <left style="thin">
          <color indexed="64"/>
        </left>
      </border>
    </dxf>
  </rfmt>
  <rfmt sheetId="3" sqref="H21:L21" start="0" length="0">
    <dxf>
      <border>
        <top style="thin">
          <color indexed="64"/>
        </top>
      </border>
    </dxf>
  </rfmt>
  <rfmt sheetId="3" sqref="L21:L29" start="0" length="0">
    <dxf>
      <border>
        <right style="thin">
          <color indexed="64"/>
        </right>
      </border>
    </dxf>
  </rfmt>
  <rfmt sheetId="3" sqref="H29:L29" start="0" length="0">
    <dxf>
      <border>
        <bottom style="thin">
          <color indexed="64"/>
        </bottom>
      </border>
    </dxf>
  </rfmt>
  <rfmt sheetId="3" sqref="N21:N29" start="0" length="0">
    <dxf>
      <border>
        <left style="thin">
          <color indexed="64"/>
        </left>
      </border>
    </dxf>
  </rfmt>
  <rfmt sheetId="3" sqref="N21:R21" start="0" length="0">
    <dxf>
      <border>
        <top style="thin">
          <color indexed="64"/>
        </top>
      </border>
    </dxf>
  </rfmt>
  <rfmt sheetId="3" sqref="R21:R29" start="0" length="0">
    <dxf>
      <border>
        <right style="thin">
          <color indexed="64"/>
        </right>
      </border>
    </dxf>
  </rfmt>
  <rfmt sheetId="3" sqref="N29:R29" start="0" length="0">
    <dxf>
      <border>
        <bottom style="thin">
          <color indexed="64"/>
        </bottom>
      </border>
    </dxf>
  </rfmt>
  <rfmt sheetId="3" sqref="T21:T29" start="0" length="0">
    <dxf>
      <border>
        <left style="thin">
          <color indexed="64"/>
        </left>
      </border>
    </dxf>
  </rfmt>
  <rfmt sheetId="3" sqref="T21:X21" start="0" length="0">
    <dxf>
      <border>
        <top style="thin">
          <color indexed="64"/>
        </top>
      </border>
    </dxf>
  </rfmt>
  <rfmt sheetId="3" sqref="X21:X29" start="0" length="0">
    <dxf>
      <border>
        <right style="thin">
          <color indexed="64"/>
        </right>
      </border>
    </dxf>
  </rfmt>
  <rfmt sheetId="3" sqref="T29:X29" start="0" length="0">
    <dxf>
      <border>
        <bottom style="thin">
          <color indexed="64"/>
        </bottom>
      </border>
    </dxf>
  </rfmt>
  <rfmt sheetId="3" sqref="T21:X29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rc rId="1233" sId="3" ref="A40:XFD40" action="insertRow"/>
  <rrc rId="1234" sId="3" ref="A40:XFD40" action="insertRow"/>
  <rrc rId="1235" sId="3" ref="A41:XFD41" action="insertRow"/>
  <rrc rId="1236" sId="3" ref="A54:XFD54" action="insertRow"/>
  <rrc rId="1237" sId="3" ref="A55:XFD55" action="insertRow"/>
  <rrc rId="1238" sId="3" ref="A55:XFD55" action="insertRow"/>
  <rrc rId="1239" sId="3" ref="A68:XFD68" action="insertRow"/>
  <rrc rId="1240" sId="3" ref="A68:XFD68" action="insertRow"/>
  <rrc rId="1241" sId="3" ref="A69:XFD69" action="insertRow"/>
  <rrc rId="1242" sId="3" ref="A82:XFD82" action="insertRow"/>
  <rrc rId="1243" sId="3" ref="A82:XFD82" action="insertRow"/>
  <rrc rId="1244" sId="3" ref="A83:XFD83" action="insertRow"/>
  <rcc rId="1245" sId="3" odxf="1" dxf="1" numFmtId="22">
    <oc r="B37">
      <v>44562</v>
    </oc>
    <nc r="B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46" sId="3" odxf="1" dxf="1" numFmtId="22">
    <oc r="B38">
      <v>44593</v>
    </oc>
    <nc r="B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47" sId="3" odxf="1" dxf="1" numFmtId="22">
    <oc r="B39">
      <v>44621</v>
    </oc>
    <nc r="B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48" sId="3" odxf="1" dxf="1" numFmtId="22">
    <nc r="B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49" sId="3" odxf="1" dxf="1" numFmtId="22">
    <nc r="B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0" sId="3" odxf="1" dxf="1" numFmtId="22">
    <nc r="B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1" sId="3" odxf="1" dxf="1" numFmtId="22">
    <oc r="H37">
      <v>44562</v>
    </oc>
    <nc r="H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52" sId="3" odxf="1" dxf="1" numFmtId="22">
    <oc r="H38">
      <v>44593</v>
    </oc>
    <nc r="H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53" sId="3" odxf="1" dxf="1" numFmtId="22">
    <oc r="H39">
      <v>44621</v>
    </oc>
    <nc r="H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54" sId="3" odxf="1" dxf="1" numFmtId="22">
    <nc r="H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5" sId="3" odxf="1" dxf="1" numFmtId="22">
    <nc r="H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6" sId="3" odxf="1" dxf="1" numFmtId="22">
    <nc r="H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57" sId="3" odxf="1" dxf="1" numFmtId="22">
    <oc r="N37">
      <v>44562</v>
    </oc>
    <nc r="N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58" sId="3" odxf="1" dxf="1" numFmtId="22">
    <oc r="N38">
      <v>44593</v>
    </oc>
    <nc r="N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59" sId="3" odxf="1" dxf="1" numFmtId="22">
    <oc r="N39">
      <v>44621</v>
    </oc>
    <nc r="N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60" sId="3" odxf="1" dxf="1" numFmtId="22">
    <nc r="N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1" sId="3" odxf="1" dxf="1" numFmtId="22">
    <nc r="N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2" sId="3" odxf="1" dxf="1" numFmtId="22">
    <nc r="N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3" sId="3" odxf="1" dxf="1" numFmtId="22">
    <oc r="T37">
      <v>44562</v>
    </oc>
    <nc r="T37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64" sId="3" odxf="1" dxf="1" numFmtId="22">
    <oc r="T38">
      <v>44593</v>
    </oc>
    <nc r="T38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65" sId="3" odxf="1" dxf="1" numFmtId="22">
    <oc r="T39">
      <v>44621</v>
    </oc>
    <nc r="T39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66" sId="3" odxf="1" dxf="1" numFmtId="22">
    <nc r="T40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7" sId="3" odxf="1" dxf="1" numFmtId="22">
    <nc r="T41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8" sId="3" odxf="1" dxf="1" numFmtId="22">
    <nc r="T42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69" sId="3" odxf="1" dxf="1" numFmtId="22">
    <oc r="B51">
      <v>44562</v>
    </oc>
    <nc r="B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0" sId="3" odxf="1" dxf="1" numFmtId="22">
    <oc r="B52">
      <v>44593</v>
    </oc>
    <nc r="B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1" sId="3" odxf="1" dxf="1" numFmtId="22">
    <oc r="B53">
      <v>44621</v>
    </oc>
    <nc r="B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2" sId="3" odxf="1" dxf="1" numFmtId="22">
    <nc r="B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3" sId="3" odxf="1" dxf="1" numFmtId="22">
    <nc r="B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4" sId="3" odxf="1" dxf="1" numFmtId="22">
    <nc r="B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5" sId="3" odxf="1" dxf="1" numFmtId="22">
    <oc r="H51">
      <v>44562</v>
    </oc>
    <nc r="H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6" sId="3" odxf="1" dxf="1" numFmtId="22">
    <oc r="H52">
      <v>44593</v>
    </oc>
    <nc r="H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7" sId="3" odxf="1" dxf="1" numFmtId="22">
    <oc r="H53">
      <v>44621</v>
    </oc>
    <nc r="H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78" sId="3" odxf="1" dxf="1" numFmtId="22">
    <nc r="H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79" sId="3" odxf="1" dxf="1" numFmtId="22">
    <nc r="H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0" sId="3" odxf="1" dxf="1" numFmtId="22">
    <nc r="H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1" sId="3" odxf="1" dxf="1" numFmtId="22">
    <oc r="N51">
      <v>44562</v>
    </oc>
    <nc r="N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82" sId="3" odxf="1" dxf="1" numFmtId="22">
    <oc r="N52">
      <v>44593</v>
    </oc>
    <nc r="N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83" sId="3" odxf="1" dxf="1" numFmtId="22">
    <oc r="N53">
      <v>44621</v>
    </oc>
    <nc r="N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84" sId="3" odxf="1" dxf="1" numFmtId="22">
    <nc r="N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5" sId="3" odxf="1" dxf="1" numFmtId="22">
    <nc r="N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6" sId="3" odxf="1" dxf="1" numFmtId="22">
    <nc r="N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87" sId="3" odxf="1" dxf="1" numFmtId="22">
    <oc r="T51">
      <v>44562</v>
    </oc>
    <nc r="T51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88" sId="3" odxf="1" dxf="1" numFmtId="22">
    <oc r="T52">
      <v>44593</v>
    </oc>
    <nc r="T52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89" sId="3" odxf="1" dxf="1" numFmtId="22">
    <oc r="T53">
      <v>44621</v>
    </oc>
    <nc r="T53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90" sId="3" odxf="1" dxf="1" numFmtId="22">
    <nc r="T54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1" sId="3" odxf="1" dxf="1" numFmtId="22">
    <nc r="T55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2" sId="3" odxf="1" dxf="1" numFmtId="22">
    <nc r="T56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3" sId="3" odxf="1" dxf="1" numFmtId="22">
    <oc r="B65">
      <v>44562</v>
    </oc>
    <nc r="B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94" sId="3" odxf="1" dxf="1" numFmtId="22">
    <oc r="B66">
      <v>44593</v>
    </oc>
    <nc r="B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95" sId="3" odxf="1" dxf="1" numFmtId="22">
    <oc r="B67">
      <v>44621</v>
    </oc>
    <nc r="B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296" sId="3" odxf="1" dxf="1" numFmtId="22">
    <nc r="B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7" sId="3" odxf="1" dxf="1" numFmtId="22">
    <nc r="B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8" sId="3" odxf="1" dxf="1" numFmtId="22">
    <nc r="B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299" sId="3" odxf="1" dxf="1" numFmtId="22">
    <oc r="H65">
      <v>44562</v>
    </oc>
    <nc r="H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0" sId="3" odxf="1" dxf="1" numFmtId="22">
    <oc r="H66">
      <v>44593</v>
    </oc>
    <nc r="H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1" sId="3" odxf="1" dxf="1" numFmtId="22">
    <oc r="H67">
      <v>44621</v>
    </oc>
    <nc r="H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2" sId="3" odxf="1" dxf="1" numFmtId="22">
    <nc r="H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3" sId="3" odxf="1" dxf="1" numFmtId="22">
    <nc r="H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4" sId="3" odxf="1" dxf="1" numFmtId="22">
    <nc r="H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5" sId="3" odxf="1" dxf="1" numFmtId="22">
    <oc r="N65">
      <v>44562</v>
    </oc>
    <nc r="N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6" sId="3" odxf="1" dxf="1" numFmtId="22">
    <oc r="N66">
      <v>44593</v>
    </oc>
    <nc r="N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7" sId="3" odxf="1" dxf="1" numFmtId="22">
    <oc r="N67">
      <v>44621</v>
    </oc>
    <nc r="N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08" sId="3" odxf="1" dxf="1" numFmtId="22">
    <nc r="N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09" sId="3" odxf="1" dxf="1" numFmtId="22">
    <nc r="N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0" sId="3" odxf="1" dxf="1" numFmtId="22">
    <nc r="N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1" sId="3" odxf="1" dxf="1" numFmtId="22">
    <oc r="T65">
      <v>44562</v>
    </oc>
    <nc r="T65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12" sId="3" odxf="1" dxf="1" numFmtId="22">
    <oc r="T66">
      <v>44593</v>
    </oc>
    <nc r="T66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13" sId="3" odxf="1" dxf="1" numFmtId="22">
    <oc r="T67">
      <v>44621</v>
    </oc>
    <nc r="T67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14" sId="3" odxf="1" dxf="1" numFmtId="22">
    <nc r="T68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5" sId="3" odxf="1" dxf="1" numFmtId="22">
    <nc r="T69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6" sId="3" odxf="1" dxf="1" numFmtId="22">
    <nc r="T70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17" sId="3" odxf="1" dxf="1" numFmtId="22">
    <oc r="B79">
      <v>44562</v>
    </oc>
    <nc r="B79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18" sId="3" odxf="1" dxf="1" numFmtId="22">
    <oc r="B80">
      <v>44593</v>
    </oc>
    <nc r="B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19" sId="3" odxf="1" dxf="1" numFmtId="22">
    <oc r="B81">
      <v>44621</v>
    </oc>
    <nc r="B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20" sId="3" odxf="1" dxf="1" numFmtId="22">
    <nc r="B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1" sId="3" odxf="1" dxf="1" numFmtId="22">
    <nc r="B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2" sId="3" odxf="1" dxf="1" numFmtId="22">
    <nc r="B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3" sId="3" odxf="1" dxf="1" numFmtId="22">
    <oc r="H79">
      <v>44562</v>
    </oc>
    <nc r="H79">
      <v>44927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24" sId="3" odxf="1" dxf="1" numFmtId="22">
    <oc r="H80">
      <v>44593</v>
    </oc>
    <nc r="H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25" sId="3" odxf="1" dxf="1" numFmtId="22">
    <oc r="H81">
      <v>44621</v>
    </oc>
    <nc r="H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26" sId="3" odxf="1" dxf="1" numFmtId="22">
    <nc r="H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7" sId="3" odxf="1" dxf="1" numFmtId="22">
    <nc r="H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8" sId="3" odxf="1" dxf="1" numFmtId="22">
    <nc r="H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29" sId="3" odxf="1" dxf="1" numFmtId="22">
    <oc r="N79">
      <v>44562</v>
    </oc>
    <nc r="N79">
      <v>44927</v>
    </nc>
    <odxf>
      <border outline="0">
        <left style="medium">
          <color indexed="64"/>
        </left>
        <right style="medium">
          <color indexed="64"/>
        </right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0" sId="3" odxf="1" dxf="1" numFmtId="22">
    <oc r="N80">
      <v>44593</v>
    </oc>
    <nc r="N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1" sId="3" odxf="1" dxf="1" numFmtId="22">
    <oc r="N81">
      <v>44621</v>
    </oc>
    <nc r="N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2" sId="3" odxf="1" dxf="1" numFmtId="22">
    <nc r="N82">
      <v>45017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3" sId="3" odxf="1" dxf="1" numFmtId="22">
    <nc r="N83">
      <v>45047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4" sId="3" odxf="1" dxf="1" numFmtId="22">
    <nc r="N84">
      <v>45078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5" sId="3" odxf="1" dxf="1" numFmtId="22">
    <oc r="T79">
      <v>44562</v>
    </oc>
    <nc r="T79">
      <v>44927</v>
    </nc>
    <odxf>
      <border outline="0">
        <left style="medium">
          <color indexed="64"/>
        </left>
        <right style="medium">
          <color indexed="64"/>
        </right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6" sId="3" odxf="1" dxf="1" numFmtId="22">
    <oc r="T80">
      <v>44593</v>
    </oc>
    <nc r="T80">
      <v>44958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7" sId="3" odxf="1" dxf="1" numFmtId="22">
    <oc r="T81">
      <v>44621</v>
    </oc>
    <nc r="T81">
      <v>44986</v>
    </nc>
    <o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1338" sId="3" odxf="1" dxf="1" numFmtId="22">
    <nc r="T82">
      <v>45017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39" sId="3" odxf="1" dxf="1" numFmtId="22">
    <nc r="T83">
      <v>45047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0" sId="3" odxf="1" dxf="1" numFmtId="22">
    <nc r="T84">
      <v>45078</v>
    </nc>
    <odxf>
      <border outline="0">
        <left style="medium">
          <color indexed="64"/>
        </left>
        <right style="medium">
          <color indexed="64"/>
        </right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41" sId="3">
    <oc r="B49" t="inlineStr">
      <is>
        <t>Mes</t>
      </is>
    </oc>
    <nc r="B49"/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77:B85" start="0" length="0">
    <dxf>
      <border>
        <left style="thin">
          <color indexed="64"/>
        </left>
      </border>
    </dxf>
  </rfmt>
  <rfmt sheetId="3" sqref="B77:F77" start="0" length="0">
    <dxf>
      <border>
        <top style="thin">
          <color indexed="64"/>
        </top>
      </border>
    </dxf>
  </rfmt>
  <rfmt sheetId="3" sqref="F77:F85" start="0" length="0">
    <dxf>
      <border>
        <right style="thin">
          <color indexed="64"/>
        </right>
      </border>
    </dxf>
  </rfmt>
  <rfmt sheetId="3" sqref="B85:F85" start="0" length="0">
    <dxf>
      <border>
        <bottom style="thin">
          <color indexed="64"/>
        </bottom>
      </border>
    </dxf>
  </rfmt>
  <rfmt sheetId="3" sqref="H77:H85" start="0" length="0">
    <dxf>
      <border>
        <left style="thin">
          <color indexed="64"/>
        </left>
      </border>
    </dxf>
  </rfmt>
  <rfmt sheetId="3" sqref="H77:L77" start="0" length="0">
    <dxf>
      <border>
        <top style="thin">
          <color indexed="64"/>
        </top>
      </border>
    </dxf>
  </rfmt>
  <rfmt sheetId="3" sqref="L77:L85" start="0" length="0">
    <dxf>
      <border>
        <right style="thin">
          <color indexed="64"/>
        </right>
      </border>
    </dxf>
  </rfmt>
  <rfmt sheetId="3" sqref="H85:L85" start="0" length="0">
    <dxf>
      <border>
        <bottom style="thin">
          <color indexed="64"/>
        </bottom>
      </border>
    </dxf>
  </rfmt>
  <rfmt sheetId="3" sqref="H77:L85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N77:N85" start="0" length="0">
    <dxf>
      <border>
        <left style="thin">
          <color indexed="64"/>
        </left>
      </border>
    </dxf>
  </rfmt>
  <rfmt sheetId="3" sqref="N77:R77" start="0" length="0">
    <dxf>
      <border>
        <top style="thin">
          <color indexed="64"/>
        </top>
      </border>
    </dxf>
  </rfmt>
  <rfmt sheetId="3" sqref="R77:R85" start="0" length="0">
    <dxf>
      <border>
        <right style="thin">
          <color indexed="64"/>
        </right>
      </border>
    </dxf>
  </rfmt>
  <rfmt sheetId="3" sqref="N85:R85" start="0" length="0">
    <dxf>
      <border>
        <bottom style="thin">
          <color indexed="64"/>
        </bottom>
      </border>
    </dxf>
  </rfmt>
  <rfmt sheetId="3" sqref="T77:T85" start="0" length="0">
    <dxf>
      <border>
        <left style="thin">
          <color indexed="64"/>
        </left>
      </border>
    </dxf>
  </rfmt>
  <rfmt sheetId="3" sqref="T77:X77" start="0" length="0">
    <dxf>
      <border>
        <top style="thin">
          <color indexed="64"/>
        </top>
      </border>
    </dxf>
  </rfmt>
  <rfmt sheetId="3" sqref="X77:X85" start="0" length="0">
    <dxf>
      <border>
        <right style="thin">
          <color indexed="64"/>
        </right>
      </border>
    </dxf>
  </rfmt>
  <rfmt sheetId="3" sqref="T85:X85" start="0" length="0">
    <dxf>
      <border>
        <bottom style="thin">
          <color indexed="64"/>
        </bottom>
      </border>
    </dxf>
  </rfmt>
  <rfmt sheetId="3" sqref="B63:B71" start="0" length="0">
    <dxf>
      <border>
        <left style="thin">
          <color indexed="64"/>
        </left>
      </border>
    </dxf>
  </rfmt>
  <rfmt sheetId="3" sqref="B63:F63" start="0" length="0">
    <dxf>
      <border>
        <top style="thin">
          <color indexed="64"/>
        </top>
      </border>
    </dxf>
  </rfmt>
  <rfmt sheetId="3" sqref="F63:F71" start="0" length="0">
    <dxf>
      <border>
        <right style="thin">
          <color indexed="64"/>
        </right>
      </border>
    </dxf>
  </rfmt>
  <rfmt sheetId="3" sqref="B71:F71" start="0" length="0">
    <dxf>
      <border>
        <bottom style="thin">
          <color indexed="64"/>
        </bottom>
      </border>
    </dxf>
  </rfmt>
  <rfmt sheetId="3" sqref="H63:H71" start="0" length="0">
    <dxf>
      <border>
        <left style="thin">
          <color indexed="64"/>
        </left>
      </border>
    </dxf>
  </rfmt>
  <rfmt sheetId="3" sqref="H63:L63" start="0" length="0">
    <dxf>
      <border>
        <top style="thin">
          <color indexed="64"/>
        </top>
      </border>
    </dxf>
  </rfmt>
  <rfmt sheetId="3" sqref="L63:L71" start="0" length="0">
    <dxf>
      <border>
        <right style="thin">
          <color indexed="64"/>
        </right>
      </border>
    </dxf>
  </rfmt>
  <rfmt sheetId="3" sqref="H71:L71" start="0" length="0">
    <dxf>
      <border>
        <bottom style="thin">
          <color indexed="64"/>
        </bottom>
      </border>
    </dxf>
  </rfmt>
  <rfmt sheetId="3" sqref="N63:N71" start="0" length="0">
    <dxf>
      <border>
        <left style="thin">
          <color indexed="64"/>
        </left>
      </border>
    </dxf>
  </rfmt>
  <rfmt sheetId="3" sqref="N63:R63" start="0" length="0">
    <dxf>
      <border>
        <top style="thin">
          <color indexed="64"/>
        </top>
      </border>
    </dxf>
  </rfmt>
  <rfmt sheetId="3" sqref="R63:R71" start="0" length="0">
    <dxf>
      <border>
        <right style="thin">
          <color indexed="64"/>
        </right>
      </border>
    </dxf>
  </rfmt>
  <rfmt sheetId="3" sqref="N71:R71" start="0" length="0">
    <dxf>
      <border>
        <bottom style="thin">
          <color indexed="64"/>
        </bottom>
      </border>
    </dxf>
  </rfmt>
  <rfmt sheetId="3" sqref="N63:R71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T63:T71" start="0" length="0">
    <dxf>
      <border>
        <left style="thin">
          <color indexed="64"/>
        </left>
      </border>
    </dxf>
  </rfmt>
  <rfmt sheetId="3" sqref="T63:X63" start="0" length="0">
    <dxf>
      <border>
        <top style="thin">
          <color indexed="64"/>
        </top>
      </border>
    </dxf>
  </rfmt>
  <rfmt sheetId="3" sqref="X63:X71" start="0" length="0">
    <dxf>
      <border>
        <right style="thin">
          <color indexed="64"/>
        </right>
      </border>
    </dxf>
  </rfmt>
  <rfmt sheetId="3" sqref="T71:X71" start="0" length="0">
    <dxf>
      <border>
        <bottom style="thin">
          <color indexed="64"/>
        </bottom>
      </border>
    </dxf>
  </rfmt>
  <rfmt sheetId="3" sqref="B49:B57" start="0" length="0">
    <dxf>
      <border>
        <left style="thin">
          <color indexed="64"/>
        </left>
      </border>
    </dxf>
  </rfmt>
  <rfmt sheetId="3" sqref="B49:F49" start="0" length="0">
    <dxf>
      <border>
        <top style="thin">
          <color indexed="64"/>
        </top>
      </border>
    </dxf>
  </rfmt>
  <rfmt sheetId="3" sqref="F49:F57" start="0" length="0">
    <dxf>
      <border>
        <right style="thin">
          <color indexed="64"/>
        </right>
      </border>
    </dxf>
  </rfmt>
  <rfmt sheetId="3" sqref="B57:F57" start="0" length="0">
    <dxf>
      <border>
        <bottom style="thin">
          <color indexed="64"/>
        </bottom>
      </border>
    </dxf>
  </rfmt>
  <rfmt sheetId="3" sqref="H49:H57" start="0" length="0">
    <dxf>
      <border>
        <left style="thin">
          <color indexed="64"/>
        </left>
      </border>
    </dxf>
  </rfmt>
  <rfmt sheetId="3" sqref="H49:L49" start="0" length="0">
    <dxf>
      <border>
        <top style="thin">
          <color indexed="64"/>
        </top>
      </border>
    </dxf>
  </rfmt>
  <rfmt sheetId="3" sqref="L49:L57" start="0" length="0">
    <dxf>
      <border>
        <right style="thin">
          <color indexed="64"/>
        </right>
      </border>
    </dxf>
  </rfmt>
  <rfmt sheetId="3" sqref="H57:L57" start="0" length="0">
    <dxf>
      <border>
        <bottom style="thin">
          <color indexed="64"/>
        </bottom>
      </border>
    </dxf>
  </rfmt>
  <rfmt sheetId="3" sqref="H49:L57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3" sqref="N49:N57" start="0" length="0">
    <dxf>
      <border>
        <left style="thin">
          <color indexed="64"/>
        </left>
      </border>
    </dxf>
  </rfmt>
  <rfmt sheetId="3" sqref="N49:R49" start="0" length="0">
    <dxf>
      <border>
        <top style="thin">
          <color indexed="64"/>
        </top>
      </border>
    </dxf>
  </rfmt>
  <rfmt sheetId="3" sqref="R49:R57" start="0" length="0">
    <dxf>
      <border>
        <right style="thin">
          <color indexed="64"/>
        </right>
      </border>
    </dxf>
  </rfmt>
  <rfmt sheetId="3" sqref="N57:R57" start="0" length="0">
    <dxf>
      <border>
        <bottom style="thin">
          <color indexed="64"/>
        </bottom>
      </border>
    </dxf>
  </rfmt>
  <rfmt sheetId="3" sqref="T49:T57" start="0" length="0">
    <dxf>
      <border>
        <left style="thin">
          <color indexed="64"/>
        </left>
      </border>
    </dxf>
  </rfmt>
  <rfmt sheetId="3" sqref="T49:X49" start="0" length="0">
    <dxf>
      <border>
        <top style="thin">
          <color indexed="64"/>
        </top>
      </border>
    </dxf>
  </rfmt>
  <rfmt sheetId="3" sqref="X49:X57" start="0" length="0">
    <dxf>
      <border>
        <right style="thin">
          <color indexed="64"/>
        </right>
      </border>
    </dxf>
  </rfmt>
  <rfmt sheetId="3" sqref="T57:X57" start="0" length="0">
    <dxf>
      <border>
        <bottom style="thin">
          <color indexed="64"/>
        </bottom>
      </border>
    </dxf>
  </rfmt>
  <rfmt sheetId="3" sqref="T35:T43" start="0" length="0">
    <dxf>
      <border>
        <left style="thin">
          <color indexed="64"/>
        </left>
      </border>
    </dxf>
  </rfmt>
  <rfmt sheetId="3" sqref="T35:X35" start="0" length="0">
    <dxf>
      <border>
        <top style="thin">
          <color indexed="64"/>
        </top>
      </border>
    </dxf>
  </rfmt>
  <rfmt sheetId="3" sqref="X35:X43" start="0" length="0">
    <dxf>
      <border>
        <right style="thin">
          <color indexed="64"/>
        </right>
      </border>
    </dxf>
  </rfmt>
  <rfmt sheetId="3" sqref="T43:X43" start="0" length="0">
    <dxf>
      <border>
        <bottom style="thin">
          <color indexed="64"/>
        </bottom>
      </border>
    </dxf>
  </rfmt>
  <rfmt sheetId="3" sqref="N35:N43" start="0" length="0">
    <dxf>
      <border>
        <left style="thin">
          <color indexed="64"/>
        </left>
      </border>
    </dxf>
  </rfmt>
  <rfmt sheetId="3" sqref="N35:R35" start="0" length="0">
    <dxf>
      <border>
        <top style="thin">
          <color indexed="64"/>
        </top>
      </border>
    </dxf>
  </rfmt>
  <rfmt sheetId="3" sqref="R35:R43" start="0" length="0">
    <dxf>
      <border>
        <right style="thin">
          <color indexed="64"/>
        </right>
      </border>
    </dxf>
  </rfmt>
  <rfmt sheetId="3" sqref="N43:R43" start="0" length="0">
    <dxf>
      <border>
        <bottom style="thin">
          <color indexed="64"/>
        </bottom>
      </border>
    </dxf>
  </rfmt>
  <rfmt sheetId="3" sqref="H35:H43" start="0" length="0">
    <dxf>
      <border>
        <left style="thin">
          <color indexed="64"/>
        </left>
      </border>
    </dxf>
  </rfmt>
  <rfmt sheetId="3" sqref="H35:L35" start="0" length="0">
    <dxf>
      <border>
        <top style="thin">
          <color indexed="64"/>
        </top>
      </border>
    </dxf>
  </rfmt>
  <rfmt sheetId="3" sqref="L35:L43" start="0" length="0">
    <dxf>
      <border>
        <right style="thin">
          <color indexed="64"/>
        </right>
      </border>
    </dxf>
  </rfmt>
  <rfmt sheetId="3" sqref="H43:L43" start="0" length="0">
    <dxf>
      <border>
        <bottom style="thin">
          <color indexed="64"/>
        </bottom>
      </border>
    </dxf>
  </rfmt>
  <rfmt sheetId="3" sqref="B35:B43" start="0" length="0">
    <dxf>
      <border>
        <left style="thin">
          <color indexed="64"/>
        </left>
      </border>
    </dxf>
  </rfmt>
  <rfmt sheetId="3" sqref="B35:F35" start="0" length="0">
    <dxf>
      <border>
        <top style="thin">
          <color indexed="64"/>
        </top>
      </border>
    </dxf>
  </rfmt>
  <rfmt sheetId="3" sqref="F35:F43" start="0" length="0">
    <dxf>
      <border>
        <right style="thin">
          <color indexed="64"/>
        </right>
      </border>
    </dxf>
  </rfmt>
  <rfmt sheetId="3" sqref="B43:F43" start="0" length="0">
    <dxf>
      <border>
        <bottom style="thin">
          <color indexed="64"/>
        </bottom>
      </border>
    </dxf>
  </rfmt>
  <rcv guid="{6348123E-E71C-4D46-BA3B-F837DFD80CFE}" action="delete"/>
  <rcv guid="{6348123E-E71C-4D46-BA3B-F837DFD80CFE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2" sId="1" numFmtId="4">
    <oc r="E21">
      <v>412.86</v>
    </oc>
    <nc r="E21"/>
  </rcc>
  <rcc rId="1343" sId="1">
    <oc r="F21">
      <v>91633</v>
    </oc>
    <nc r="F21"/>
  </rcc>
  <rcc rId="1344" sId="1">
    <oc r="G21">
      <f>F21-H21</f>
    </oc>
    <nc r="G21"/>
  </rcc>
  <rcc rId="1345" sId="1" numFmtId="4">
    <oc r="H21">
      <v>446</v>
    </oc>
    <nc r="H21"/>
  </rcc>
  <rcc rId="1346" sId="1" numFmtId="4">
    <oc r="E22">
      <v>372.5</v>
    </oc>
    <nc r="E22"/>
  </rcc>
  <rcc rId="1347" sId="1">
    <oc r="F22">
      <f>G22+H22</f>
    </oc>
    <nc r="F22"/>
  </rcc>
  <rcc rId="1348" sId="1" numFmtId="4">
    <oc r="G22">
      <v>47389</v>
    </oc>
    <nc r="G22"/>
  </rcc>
  <rcc rId="1349" sId="1" numFmtId="4">
    <oc r="H22">
      <v>424</v>
    </oc>
    <nc r="H22"/>
  </rcc>
  <rcc rId="1350" sId="1" numFmtId="4">
    <oc r="E23">
      <v>410.5</v>
    </oc>
    <nc r="E23"/>
  </rcc>
  <rcc rId="1351" sId="1">
    <oc r="F23">
      <v>22088</v>
    </oc>
    <nc r="F23"/>
  </rcc>
  <rcc rId="1352" sId="1">
    <oc r="G23">
      <v>21878</v>
    </oc>
    <nc r="G23"/>
  </rcc>
  <rcc rId="1353" sId="1">
    <oc r="H23">
      <f>F23-G23</f>
    </oc>
    <nc r="H23"/>
  </rcc>
  <rcc rId="1354" sId="1" numFmtId="4">
    <oc r="E24">
      <v>359.54</v>
    </oc>
    <nc r="E24"/>
  </rcc>
  <rcc rId="1355" sId="1" numFmtId="4">
    <oc r="F24">
      <v>7192</v>
    </oc>
    <nc r="F24"/>
  </rcc>
  <rcc rId="1356" sId="1" numFmtId="4">
    <oc r="G24">
      <v>6796</v>
    </oc>
    <nc r="G24"/>
  </rcc>
  <rcc rId="1357" sId="1">
    <oc r="H24">
      <f>F24-G24</f>
    </oc>
    <nc r="H24"/>
  </rcc>
  <rcc rId="1358" sId="1" numFmtId="4">
    <oc r="E25">
      <v>1082</v>
    </oc>
    <nc r="E25"/>
  </rcc>
  <rcc rId="1359" sId="1">
    <oc r="F25">
      <v>93642</v>
    </oc>
    <nc r="F25"/>
  </rcc>
  <rcc rId="1360" sId="1">
    <oc r="G25">
      <v>91633</v>
    </oc>
    <nc r="G25"/>
  </rcc>
  <rcc rId="1361" sId="1">
    <oc r="H25">
      <f>F25-G25</f>
    </oc>
    <nc r="H25"/>
  </rcc>
  <rcc rId="1362" sId="1" numFmtId="4">
    <oc r="E26">
      <v>378</v>
    </oc>
    <nc r="E26"/>
  </rcc>
  <rcc rId="1363" sId="1">
    <oc r="F26">
      <f>G26+H26</f>
    </oc>
    <nc r="F26"/>
  </rcc>
  <rcc rId="1364" sId="1">
    <oc r="G26">
      <f>F22</f>
    </oc>
    <nc r="G26"/>
  </rcc>
  <rcc rId="1365" sId="1" numFmtId="4">
    <oc r="H26">
      <v>415</v>
    </oc>
    <nc r="H26"/>
  </rcc>
  <rcc rId="1366" sId="1" numFmtId="4">
    <oc r="E27">
      <v>182</v>
    </oc>
    <nc r="E27"/>
  </rcc>
  <rcc rId="1367" sId="1" numFmtId="4">
    <oc r="F27">
      <v>22282</v>
    </oc>
    <nc r="F27"/>
  </rcc>
  <rcc rId="1368" sId="1" numFmtId="4">
    <oc r="G27">
      <v>22088</v>
    </oc>
    <nc r="G27"/>
  </rcc>
  <rcc rId="1369" sId="1" numFmtId="4">
    <oc r="H27">
      <v>194</v>
    </oc>
    <nc r="H27"/>
  </rcc>
  <rcc rId="1370" sId="1" numFmtId="4">
    <oc r="E28">
      <v>561.17999999999995</v>
    </oc>
    <nc r="E28"/>
  </rcc>
  <rcc rId="1371" sId="1" numFmtId="4">
    <oc r="F28">
      <v>7808</v>
    </oc>
    <nc r="F28"/>
  </rcc>
  <rcc rId="1372" sId="1" numFmtId="4">
    <oc r="G28">
      <v>7192</v>
    </oc>
    <nc r="G28"/>
  </rcc>
  <rcc rId="1373" sId="1">
    <oc r="H28">
      <f>F28-G28</f>
    </oc>
    <nc r="H28"/>
  </rcc>
  <rcc rId="1374" sId="1" numFmtId="4">
    <oc r="E29">
      <v>831.5</v>
    </oc>
    <nc r="E29"/>
  </rcc>
  <rcc rId="1375" sId="1" numFmtId="4">
    <oc r="F29">
      <v>94597</v>
    </oc>
    <nc r="F29"/>
  </rcc>
  <rcc rId="1376" sId="1" numFmtId="4">
    <oc r="G29">
      <v>93642</v>
    </oc>
    <nc r="G29"/>
  </rcc>
  <rcc rId="1377" sId="1">
    <oc r="H29">
      <f>F29-G29</f>
    </oc>
    <nc r="H29"/>
  </rcc>
  <rcc rId="1378" sId="1" numFmtId="4">
    <oc r="E30">
      <v>391</v>
    </oc>
    <nc r="E30"/>
  </rcc>
  <rcc rId="1379" sId="1">
    <oc r="F30">
      <f>G30+H30</f>
    </oc>
    <nc r="F30"/>
  </rcc>
  <rcc rId="1380" sId="1">
    <oc r="G30">
      <f>F26</f>
    </oc>
    <nc r="G30"/>
  </rcc>
  <rcc rId="1381" sId="1" numFmtId="4">
    <oc r="H30">
      <v>436</v>
    </oc>
    <nc r="H30"/>
  </rcc>
  <rcc rId="1382" sId="1" numFmtId="4">
    <oc r="E31">
      <v>470</v>
    </oc>
    <nc r="E31"/>
  </rcc>
  <rcc rId="1383" sId="1">
    <oc r="F31">
      <v>22806</v>
    </oc>
    <nc r="F31"/>
  </rcc>
  <rcc rId="1384" sId="1">
    <oc r="G31">
      <v>22282</v>
    </oc>
    <nc r="G31"/>
  </rcc>
  <rcc rId="1385" sId="1" numFmtId="4">
    <oc r="H31">
      <v>524</v>
    </oc>
    <nc r="H31"/>
  </rcc>
  <rcc rId="1386" sId="1" numFmtId="4">
    <oc r="E32">
      <v>768</v>
    </oc>
    <nc r="E32"/>
  </rcc>
  <rcc rId="1387" sId="1" numFmtId="4">
    <oc r="F32">
      <v>8686</v>
    </oc>
    <nc r="F32"/>
  </rcc>
  <rcc rId="1388" sId="1" numFmtId="4">
    <oc r="G32">
      <v>7878</v>
    </oc>
    <nc r="G32"/>
  </rcc>
  <rcc rId="1389" sId="1" numFmtId="4">
    <oc r="H32">
      <v>878</v>
    </oc>
    <nc r="H32"/>
  </rcc>
  <rcc rId="1390" sId="2" odxf="1" dxf="1">
    <nc r="B26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b/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26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1391" sId="2" odxf="1" dxf="1">
    <nc r="D26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fmt sheetId="2" sqref="E26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F26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1392" sId="2" odxf="1" dxf="1">
    <nc r="G26">
      <f>E26/D26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393" sId="2" odxf="1" dxf="1">
    <nc r="B27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7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4" sId="2" odxf="1" dxf="1">
    <nc r="D27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27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7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5" sId="2" odxf="1" dxf="1">
    <nc r="G27">
      <f>E27/D27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396" sId="2" odxf="1" dxf="1">
    <nc r="B28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28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7" sId="2" odxf="1" dxf="1">
    <nc r="D28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28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28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98" sId="2" odxf="1" dxf="1" numFmtId="4">
    <nc r="G28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399" sId="2" odxf="1" dxf="1">
    <nc r="B29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2" sqref="C29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cc rId="1400" sId="2" odxf="1" dxf="1">
    <nc r="D29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ndxf>
  </rcc>
  <rfmt sheetId="2" sqref="E29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2" sqref="F29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cc rId="1401" sId="2" odxf="1" dxf="1">
    <nc r="G29">
      <f>+E29/D29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ndxf>
  </rcc>
  <rcc rId="1402" sId="2" odxf="1" dxf="1">
    <nc r="B30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bottom/>
      </border>
    </odxf>
    <ndxf>
      <font>
        <b/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bottom style="thin">
          <color indexed="64"/>
        </bottom>
      </border>
    </ndxf>
  </rcc>
  <rfmt sheetId="2" sqref="C30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403" sId="2" odxf="1" dxf="1">
    <nc r="D30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E30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2" sqref="F30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cc rId="1404" sId="2" odxf="1" dxf="1">
    <nc r="G30">
      <f>+E30/D30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ndxf>
  </rcc>
  <rcc rId="1405" sId="2" odxf="1" dxf="1">
    <nc r="B31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1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6" sId="2" odxf="1" dxf="1">
    <nc r="D31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31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1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7" sId="2" odxf="1" dxf="1">
    <nc r="G31">
      <f>+E31/D31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408" sId="2" odxf="1" dxf="1">
    <nc r="B32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2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09" sId="2" odxf="1" dxf="1">
    <nc r="D32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32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2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" sId="2" odxf="1" dxf="1" numFmtId="4">
    <nc r="G32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411" sId="2" odxf="1" dxf="1">
    <nc r="B33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2" sqref="C33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cc rId="1412" sId="2" odxf="1" dxf="1">
    <nc r="D33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2" sqref="E33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2" sqref="F33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cc rId="1413" sId="2" odxf="1" dxf="1">
    <nc r="G33">
      <f>+E33/D33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ndxf>
  </rcc>
  <rcc rId="1414" sId="2" odxf="1" dxf="1">
    <nc r="B34" t="inlineStr">
      <is>
        <t>Los Olivos</t>
      </is>
    </nc>
    <odxf>
      <font>
        <b val="0"/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b/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34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cc rId="1415" sId="2" odxf="1" dxf="1">
    <nc r="D34">
      <v>1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E34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2" sqref="F34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1416" sId="2" odxf="1" dxf="1">
    <nc r="G34">
      <f>+E34/D34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ndxf>
  </rcc>
  <rcc rId="1417" sId="2" odxf="1" dxf="1">
    <nc r="B35" t="inlineStr">
      <is>
        <t>Pueblo Libre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5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1418" sId="2" odxf="1" dxf="1">
    <nc r="D35">
      <v>2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35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5" start="0" length="0">
    <dxf>
      <font>
        <b/>
        <sz val="9"/>
        <color auto="1"/>
        <name val="Arial"/>
        <scheme val="none"/>
      </font>
      <numFmt numFmtId="2" formatCode="0.00"/>
      <fill>
        <patternFill patternType="solid">
          <bgColor theme="0"/>
        </patternFill>
      </fill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9" sId="2" odxf="1" dxf="1">
    <nc r="G35">
      <f>+E35/D35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420" sId="2" odxf="1" dxf="1">
    <nc r="B36" t="inlineStr">
      <is>
        <t>SJL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36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</border>
    </dxf>
  </rfmt>
  <rcc rId="1421" sId="2" odxf="1" dxf="1">
    <nc r="D36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E36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F36" start="0" length="0">
    <dxf>
      <font>
        <b/>
        <sz val="9"/>
        <color auto="1"/>
        <name val="Arial"/>
        <scheme val="none"/>
      </font>
      <numFmt numFmtId="4" formatCode="#,##0.00"/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22" sId="2" odxf="1" dxf="1" numFmtId="4">
    <nc r="G36">
      <v>0</v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ndxf>
  </rcc>
  <rcc rId="1423" sId="2" odxf="1" dxf="1">
    <nc r="B37" t="inlineStr">
      <is>
        <t>Bolivia</t>
      </is>
    </nc>
    <odxf>
      <font>
        <sz val="11"/>
        <color theme="1"/>
        <name val="Calibri"/>
        <scheme val="minor"/>
      </font>
      <border outline="0">
        <left/>
        <right/>
        <top/>
        <bottom/>
      </border>
    </odxf>
    <ndxf>
      <font>
        <sz val="10"/>
        <color auto="1"/>
        <name val="Arial"/>
        <scheme val="none"/>
      </font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2" sqref="C37" start="0" length="0">
    <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bottom style="medium">
          <color indexed="64"/>
        </bottom>
      </border>
    </dxf>
  </rfmt>
  <rcc rId="1424" sId="2" odxf="1" dxf="1">
    <nc r="D37">
      <v>3</v>
    </nc>
    <o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fill>
        <patternFill patternType="solid">
          <bgColor theme="0"/>
        </patternFill>
      </fill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  <rfmt sheetId="2" sqref="E37" start="0" length="0">
    <dxf>
      <font>
        <sz val="10"/>
        <color auto="1"/>
        <name val="Arial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fmt sheetId="2" sqref="F37" start="0" length="0">
    <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</rfmt>
  <rcc rId="1425" sId="2" odxf="1" dxf="1">
    <nc r="G37">
      <f>+E37/D37</f>
    </nc>
    <odxf>
      <font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ndxf>
  </rcc>
  <rcc rId="1426" sId="2" numFmtId="22">
    <nc r="C26">
      <v>45017</v>
    </nc>
  </rcc>
  <rcc rId="1427" sId="2" numFmtId="22">
    <nc r="C30">
      <v>45047</v>
    </nc>
  </rcc>
  <rcc rId="1428" sId="2" numFmtId="22">
    <nc r="C34">
      <v>45078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" sId="1" numFmtId="4">
    <nc r="N12">
      <v>44211.3</v>
    </nc>
  </rcc>
  <rcc rId="1430" sId="1" numFmtId="4">
    <nc r="O12">
      <v>6187.38</v>
    </nc>
  </rcc>
  <rcc rId="1431" sId="1" numFmtId="4">
    <nc r="P12">
      <v>28377.11</v>
    </nc>
  </rcc>
  <rcc rId="1432" sId="1">
    <nc r="Q12">
      <f>SUM(O12:P12)</f>
    </nc>
  </rcc>
  <rcc rId="1433" sId="1">
    <nc r="Q13">
      <f>SUM(O13:P13)</f>
    </nc>
  </rcc>
  <rcc rId="1434" sId="1">
    <nc r="Q14">
      <f>SUM(O14:P14)</f>
    </nc>
  </rcc>
  <rcc rId="1435" sId="1">
    <nc r="R12">
      <f>Q12/M12</f>
    </nc>
  </rcc>
  <rcc rId="1436" sId="1">
    <nc r="R13">
      <f>Q13/M13</f>
    </nc>
  </rcc>
  <rcc rId="1437" sId="1">
    <nc r="R14">
      <f>Q14/M14</f>
    </nc>
  </rcc>
  <rcc rId="1438" sId="1" numFmtId="4">
    <nc r="N13">
      <v>37487.5</v>
    </nc>
  </rcc>
  <rcc rId="1439" sId="1" numFmtId="4">
    <nc r="O13">
      <v>6239.5</v>
    </nc>
  </rcc>
  <rcc rId="1440" sId="1" numFmtId="4">
    <nc r="P13">
      <v>28627.97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1" sId="1" numFmtId="4">
    <nc r="N14">
      <v>38517.300000000003</v>
    </nc>
  </rcc>
  <rcc rId="1442" sId="1" numFmtId="4">
    <nc r="O14">
      <v>6293.58</v>
    </nc>
  </rcc>
  <rcc rId="1443" sId="1" numFmtId="4">
    <nc r="P14">
      <v>28873.64</v>
    </nc>
  </rcc>
  <rcc rId="1444" sId="1">
    <nc r="N15">
      <f>SUM(N9:N14)</f>
    </nc>
  </rcc>
  <rcc rId="1445" sId="1">
    <nc r="O15">
      <f>360001-N15</f>
    </nc>
  </rcc>
  <rcc rId="1446" sId="1">
    <nc r="O16">
      <f>O15/N14</f>
    </nc>
  </rcc>
  <rcc rId="1447" sId="1" odxf="1" s="1" dxf="1" numFmtId="4">
    <nc r="N27">
      <v>31510.400000000001</v>
    </nc>
    <ndxf>
      <font>
        <b/>
        <sz val="9"/>
        <color auto="1"/>
        <name val="Arial"/>
        <scheme val="none"/>
      </font>
      <numFmt numFmtId="4" formatCode="#,##0.00"/>
      <alignment horizontal="center" readingOrder="0"/>
    </ndxf>
  </rcc>
  <rfmt sheetId="1" s="1" sqref="N28" start="0" length="0">
    <dxf>
      <font>
        <b/>
        <sz val="9"/>
        <color auto="1"/>
        <name val="Arial"/>
        <scheme val="none"/>
      </font>
      <numFmt numFmtId="4" formatCode="#,##0.00"/>
      <alignment horizontal="center" readingOrder="0"/>
    </dxf>
  </rfmt>
  <rfmt sheetId="1" s="1" sqref="N29" start="0" length="0">
    <dxf>
      <font>
        <b/>
        <sz val="9"/>
        <color auto="1"/>
        <name val="Arial"/>
        <scheme val="none"/>
      </font>
      <numFmt numFmtId="4" formatCode="#,##0.00"/>
      <alignment horizontal="center" readingOrder="0"/>
    </dxf>
  </rfmt>
  <rcc rId="1448" sId="1" odxf="1" s="1" dxf="1" numFmtId="4">
    <nc r="O27">
      <v>14182</v>
    </nc>
    <ndxf>
      <font>
        <sz val="9"/>
        <color auto="1"/>
        <name val="Arial"/>
        <scheme val="none"/>
      </font>
      <numFmt numFmtId="2" formatCode="0.00"/>
      <alignment horizontal="center" readingOrder="0"/>
    </ndxf>
  </rcc>
  <rfmt sheetId="1" s="1" sqref="P27" start="0" length="0">
    <dxf>
      <font>
        <sz val="9"/>
        <color auto="1"/>
        <name val="Arial"/>
        <scheme val="none"/>
      </font>
      <numFmt numFmtId="2" formatCode="0.00"/>
      <alignment horizontal="center" readingOrder="0"/>
    </dxf>
  </rfmt>
  <rfmt sheetId="1" sqref="Q27" start="0" length="0">
    <dxf>
      <font>
        <sz val="9"/>
        <color auto="1"/>
        <name val="Arial"/>
        <scheme val="none"/>
      </font>
      <numFmt numFmtId="4" formatCode="#,##0.00"/>
    </dxf>
  </rfmt>
  <rfmt sheetId="1" s="1" sqref="O28" start="0" length="0">
    <dxf>
      <font>
        <sz val="9"/>
        <color auto="1"/>
        <name val="Arial"/>
        <scheme val="none"/>
      </font>
      <numFmt numFmtId="2" formatCode="0.00"/>
      <alignment horizontal="center" readingOrder="0"/>
    </dxf>
  </rfmt>
  <rfmt sheetId="1" s="1" sqref="P28" start="0" length="0">
    <dxf>
      <font>
        <sz val="9"/>
        <color auto="1"/>
        <name val="Arial"/>
        <scheme val="none"/>
      </font>
      <numFmt numFmtId="2" formatCode="0.00"/>
      <alignment horizontal="center" readingOrder="0"/>
    </dxf>
  </rfmt>
  <rfmt sheetId="1" sqref="Q28" start="0" length="0">
    <dxf>
      <font>
        <sz val="9"/>
        <color auto="1"/>
        <name val="Arial"/>
        <scheme val="none"/>
      </font>
      <numFmt numFmtId="4" formatCode="#,##0.00"/>
    </dxf>
  </rfmt>
  <rfmt sheetId="1" s="1" sqref="O29" start="0" length="0">
    <dxf>
      <font>
        <sz val="9"/>
        <color auto="1"/>
        <name val="Arial"/>
        <scheme val="none"/>
      </font>
      <numFmt numFmtId="2" formatCode="0.00"/>
      <alignment horizontal="center" readingOrder="0"/>
    </dxf>
  </rfmt>
  <rfmt sheetId="1" s="1" sqref="P29" start="0" length="0">
    <dxf>
      <font>
        <sz val="9"/>
        <color auto="1"/>
        <name val="Arial"/>
        <scheme val="none"/>
      </font>
      <numFmt numFmtId="2" formatCode="0.00"/>
      <alignment horizontal="center" readingOrder="0"/>
    </dxf>
  </rfmt>
  <rfmt sheetId="1" sqref="Q29" start="0" length="0">
    <dxf>
      <font>
        <sz val="9"/>
        <color auto="1"/>
        <name val="Arial"/>
        <scheme val="none"/>
      </font>
      <numFmt numFmtId="4" formatCode="#,##0.00"/>
    </dxf>
  </rfmt>
  <rcc rId="1449" sId="1" numFmtId="4">
    <nc r="P27">
      <v>62774.8</v>
    </nc>
  </rcc>
  <rcc rId="1450" sId="1">
    <nc r="Q27">
      <f>SUM(O27:P27)</f>
    </nc>
  </rcc>
  <rcc rId="1451" sId="1">
    <nc r="Q28">
      <f>SUM(O28:P28)</f>
    </nc>
  </rcc>
  <rcc rId="1452" sId="1">
    <nc r="Q29">
      <f>SUM(O29:P29)</f>
    </nc>
  </rcc>
  <rcc rId="1453" sId="1" odxf="1" s="1" dxf="1">
    <nc r="R27">
      <f>Q27/M27</f>
    </nc>
    <ndxf>
      <font>
        <sz val="9"/>
        <color auto="1"/>
        <name val="Arial"/>
        <scheme val="none"/>
      </font>
      <numFmt numFmtId="4" formatCode="#,##0.00"/>
    </ndxf>
  </rcc>
  <rfmt sheetId="1" s="1" sqref="R28" start="0" length="0">
    <dxf>
      <font>
        <sz val="9"/>
        <color auto="1"/>
        <name val="Arial"/>
        <scheme val="none"/>
      </font>
      <numFmt numFmtId="4" formatCode="#,##0.00"/>
    </dxf>
  </rfmt>
  <rfmt sheetId="1" s="1" sqref="R29" start="0" length="0">
    <dxf>
      <font>
        <sz val="9"/>
        <color auto="1"/>
        <name val="Arial"/>
        <scheme val="none"/>
      </font>
      <numFmt numFmtId="4" formatCode="#,##0.00"/>
    </dxf>
  </rfmt>
  <rcc rId="1454" sId="1" numFmtId="4">
    <nc r="N28">
      <v>27701.8</v>
    </nc>
  </rcc>
  <rcc rId="1455" sId="1" numFmtId="4">
    <nc r="O28">
      <v>14230.7</v>
    </nc>
  </rcc>
  <rcc rId="1456" sId="1" numFmtId="4">
    <nc r="P28">
      <v>63028</v>
    </nc>
  </rcc>
  <rcc rId="1457" sId="1">
    <nc r="R28">
      <f>Q28/M28</f>
    </nc>
  </rcc>
  <rcc rId="1458" sId="1">
    <nc r="R29">
      <f>Q29/M29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8" sId="1">
    <nc r="H25">
      <f>F25-G25</f>
    </nc>
  </rcc>
  <rcc rId="1629" sId="1">
    <nc r="H26">
      <f>F26-G26</f>
    </nc>
  </rcc>
  <rcc rId="1630" sId="1">
    <nc r="H27">
      <f>F27-G27</f>
    </nc>
  </rcc>
  <rcc rId="1631" sId="1">
    <nc r="H29">
      <f>F29-G29</f>
    </nc>
  </rcc>
  <rcc rId="1632" sId="1">
    <nc r="H30">
      <f>F30-G30</f>
    </nc>
  </rcc>
  <rcc rId="1633" sId="1">
    <nc r="H31">
      <f>F31-G31</f>
    </nc>
  </rcc>
  <rcc rId="1634" sId="1">
    <nc r="H21">
      <f>F21-G21</f>
    </nc>
  </rcc>
  <rcc rId="1635" sId="1">
    <nc r="H22">
      <f>F22-G22</f>
    </nc>
  </rcc>
  <rcc rId="1636" sId="1">
    <nc r="H23">
      <f>F23-G23</f>
    </nc>
  </rcc>
  <rcc rId="1637" sId="1">
    <oc r="I28">
      <f>+H28/D28</f>
    </oc>
    <nc r="I28"/>
  </rcc>
  <rm rId="1638" sheetId="1" source="E29" destination="G28" sourceSheetId="1">
    <rfmt sheetId="1" s="1" sqref="G28" start="0" length="0">
      <dxf>
        <font>
          <sz val="11"/>
          <color auto="1"/>
          <name val="Arial"/>
          <scheme val="none"/>
        </font>
        <numFmt numFmtId="3" formatCode="#,##0"/>
        <fill>
          <patternFill patternType="solid">
            <bgColor theme="0"/>
          </patternFill>
        </fill>
        <alignment horizontal="right" vertic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m>
  <rfmt sheetId="1" sqref="E28" start="0" length="0">
    <dxf>
      <border>
        <left/>
      </border>
    </dxf>
  </rfmt>
  <rfmt sheetId="1" sqref="E28:I28" start="0" length="0">
    <dxf>
      <border>
        <top/>
      </border>
    </dxf>
  </rfmt>
  <rfmt sheetId="1" sqref="I28" start="0" length="0">
    <dxf>
      <border>
        <right/>
      </border>
    </dxf>
  </rfmt>
  <rfmt sheetId="1" sqref="E28:I28" start="0" length="0">
    <dxf>
      <border>
        <bottom/>
      </border>
    </dxf>
  </rfmt>
  <rfmt sheetId="1" sqref="E28:I28">
    <dxf>
      <border>
        <left/>
        <right/>
        <vertical/>
      </border>
    </dxf>
  </rfmt>
  <rfmt sheetId="1" sqref="E27:I27" start="0" length="0">
    <dxf>
      <border>
        <bottom style="thin">
          <color indexed="64"/>
        </bottom>
      </border>
    </dxf>
  </rfmt>
  <rfmt sheetId="1" sqref="E27:I27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fmt sheetId="1" sqref="E29:I29" start="0" length="0">
    <dxf>
      <border>
        <top style="thin">
          <color indexed="64"/>
        </top>
      </border>
    </dxf>
  </rfmt>
  <rfmt sheetId="1" sqref="E29:I2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D2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639" sId="1">
    <nc r="E28" t="inlineStr">
      <is>
        <t>LA OFICINA</t>
      </is>
    </nc>
  </rcc>
  <rfmt sheetId="1" sqref="G28">
    <dxf>
      <alignment horizontal="left" readingOrder="0"/>
    </dxf>
  </rfmt>
  <rcc rId="1640" sId="1">
    <nc r="F28" t="inlineStr">
      <is>
        <t>SE ENCU</t>
      </is>
    </nc>
  </rcc>
  <rcc rId="1641" sId="1">
    <nc r="G28" t="inlineStr">
      <is>
        <t>ENTRA CE</t>
      </is>
    </nc>
  </rcc>
  <rcc rId="1642" sId="1">
    <nc r="H28" t="inlineStr">
      <is>
        <t>RRADA</t>
      </is>
    </nc>
  </rcc>
  <rfmt sheetId="1" sqref="H28">
    <dxf>
      <alignment horizontal="left" readingOrder="0"/>
    </dxf>
  </rfmt>
  <rcc rId="1643" sId="1" odxf="1" dxf="1">
    <nc r="E32" t="inlineStr">
      <is>
        <t>LA OFICINA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644" sId="1" odxf="1" dxf="1">
    <nc r="F32" t="inlineStr">
      <is>
        <t>SE ENCU</t>
      </is>
    </nc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cc rId="1645" sId="1" odxf="1" dxf="1">
    <nc r="G32" t="inlineStr">
      <is>
        <t>ENTRA CE</t>
      </is>
    </nc>
    <odxf>
      <numFmt numFmtId="3" formatCode="#,##0"/>
      <alignment horizontal="right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numFmt numFmtId="4" formatCode="#,##0.00"/>
      <alignment horizontal="left" readingOrder="0"/>
      <border outline="0">
        <left/>
        <right/>
        <top/>
        <bottom/>
      </border>
    </ndxf>
  </rcc>
  <rcc rId="1646" sId="1" odxf="1" dxf="1">
    <nc r="H32" t="inlineStr">
      <is>
        <t>RRADA</t>
      </is>
    </nc>
    <ndxf>
      <alignment horizontal="left" readingOrder="0"/>
      <border outline="0">
        <left/>
        <right/>
        <top/>
        <bottom/>
      </border>
    </ndxf>
  </rcc>
  <rcc rId="1647" sId="1" odxf="1" dxf="1">
    <oc r="I32">
      <f>+H32/D32</f>
    </oc>
    <nc r="I32"/>
    <o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border outline="0">
        <left/>
        <right/>
        <top/>
        <bottom/>
      </border>
    </ndxf>
  </rcc>
  <rfmt sheetId="1" sqref="I32" start="0" length="0">
    <dxf>
      <border>
        <right style="thin">
          <color indexed="64"/>
        </right>
      </border>
    </dxf>
  </rfmt>
  <rfmt sheetId="1" sqref="E32:I32" start="0" length="0">
    <dxf>
      <border>
        <bottom style="thin">
          <color indexed="64"/>
        </bottom>
      </border>
    </dxf>
  </rfmt>
  <rfmt sheetId="1" sqref="I28" start="0" length="0">
    <dxf>
      <border>
        <right style="thin">
          <color indexed="64"/>
        </right>
      </border>
    </dxf>
  </rfmt>
  <rcc rId="1648" sId="2" numFmtId="4">
    <nc r="F29">
      <v>303.3</v>
    </nc>
  </rcc>
  <rcc rId="1649" sId="2">
    <nc r="E29">
      <v>25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9" sId="1" numFmtId="4">
    <nc r="N29">
      <v>25597.200000000001</v>
    </nc>
  </rcc>
  <rcc rId="1460" sId="1" numFmtId="4">
    <nc r="O29">
      <v>14279.6</v>
    </nc>
  </rcc>
  <rcc rId="1461" sId="1" numFmtId="4">
    <nc r="P29">
      <v>63269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30" start="0" length="0">
    <dxf>
      <numFmt numFmtId="4" formatCode="#,##0.00"/>
    </dxf>
  </rfmt>
  <rcc rId="1462" sId="1">
    <nc r="O30">
      <v>191999</v>
    </nc>
  </rcc>
  <rfmt sheetId="1" sqref="O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1463" sId="1" odxf="1" dxf="1">
    <nc r="O31">
      <f>O30-N30</f>
    </nc>
    <odxf>
      <numFmt numFmtId="0" formatCode="General"/>
    </odxf>
    <ndxf>
      <numFmt numFmtId="2" formatCode="0.00"/>
    </ndxf>
  </rcc>
  <rfmt sheetId="1" sqref="N30" start="0" length="0">
    <dxf>
      <border>
        <left style="thin">
          <color indexed="64"/>
        </left>
      </border>
    </dxf>
  </rfmt>
  <rfmt sheetId="1" sqref="N30:O30" start="0" length="0">
    <dxf>
      <border>
        <bottom style="thin">
          <color indexed="64"/>
        </bottom>
      </border>
    </dxf>
  </rfmt>
  <rfmt sheetId="1" sqref="N30:O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3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3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464" sId="1">
    <nc r="N30">
      <f>SUM(N24:N29)</f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30:O31">
    <dxf>
      <alignment horizontal="center" readingOrder="0"/>
    </dxf>
  </rfmt>
  <rfmt sheetId="1" sqref="N30:O31">
    <dxf>
      <alignment vertical="center" readingOrder="0"/>
    </dxf>
  </rfmt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5" sId="1">
    <oc r="O16">
      <f>O15/N14</f>
    </oc>
    <nc r="O16"/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6" sId="1" odxf="1" s="1" dxf="1" numFmtId="4">
    <nc r="V7">
      <v>42309.4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7" sId="1" odxf="1" s="1" dxf="1" numFmtId="4">
    <nc r="V8">
      <v>47766.5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8" sId="1" odxf="1" s="1" dxf="1" numFmtId="4">
    <nc r="V9">
      <v>42152.6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69" sId="1" odxf="1" s="1" dxf="1" numFmtId="4">
    <nc r="V10">
      <v>44211.3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0" sId="1" odxf="1" s="1" dxf="1" numFmtId="4">
    <nc r="V11">
      <v>37487.5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1" sId="1" odxf="1" s="1" dxf="1" numFmtId="4">
    <nc r="V12">
      <v>38517.300000000003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2" sId="1" odxf="1" dxf="1" numFmtId="22">
    <nc r="U7">
      <v>44927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3" sId="1" odxf="1" dxf="1" numFmtId="22">
    <nc r="U8">
      <v>44958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4" sId="1" odxf="1" dxf="1" numFmtId="22">
    <nc r="U9">
      <v>44986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5" sId="1" odxf="1" dxf="1" numFmtId="22">
    <nc r="U10">
      <v>45017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6" sId="1" odxf="1" dxf="1" numFmtId="22">
    <nc r="U11">
      <v>45047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7" sId="1" odxf="1" dxf="1" numFmtId="22">
    <nc r="U12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U13" start="0" length="0">
    <dxf>
      <numFmt numFmtId="22" formatCode="mmm\-yy"/>
    </dxf>
  </rfmt>
  <rcc rId="1478" sId="1" odxf="1" dxf="1" numFmtId="22">
    <nc r="U13">
      <v>45108</v>
    </nc>
    <ndxf>
      <font>
        <sz val="9"/>
        <color auto="1"/>
        <name val="Arial"/>
        <scheme val="none"/>
      </font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79" sId="1" odxf="1" dxf="1" numFmtId="22">
    <nc r="U14">
      <v>45139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0" sId="1" odxf="1" dxf="1" numFmtId="22">
    <nc r="U15">
      <v>45170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1" sId="1" odxf="1" dxf="1" numFmtId="22">
    <nc r="U16">
      <v>45200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2" sId="1" odxf="1" dxf="1" numFmtId="22">
    <nc r="U17">
      <v>45231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83" sId="1">
    <nc r="V13">
      <v>40000</v>
    </nc>
  </rcc>
  <rfmt sheetId="1" sqref="V1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V1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V13:V17" start="0" length="0">
    <dxf>
      <border>
        <right style="thin">
          <color indexed="64"/>
        </right>
      </border>
    </dxf>
  </rfmt>
  <rfmt sheetId="1" sqref="V17" start="0" length="0">
    <dxf>
      <border>
        <bottom style="thin">
          <color indexed="64"/>
        </bottom>
      </border>
    </dxf>
  </rfmt>
  <rfmt sheetId="1" sqref="V13:V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484" sId="1" odxf="1" dxf="1">
    <nc r="W13">
      <f>SUM(V12:V14)</f>
    </nc>
    <odxf>
      <numFmt numFmtId="0" formatCode="General"/>
    </odxf>
    <ndxf>
      <numFmt numFmtId="4" formatCode="#,##0.00"/>
    </ndxf>
  </rcc>
  <rcc rId="1485" sId="1" numFmtId="4">
    <nc r="V14">
      <v>40000</v>
    </nc>
  </rcc>
  <rcc rId="1486" sId="1" odxf="1" dxf="1">
    <nc r="W14">
      <f>W13-O15</f>
    </nc>
    <odxf>
      <numFmt numFmtId="0" formatCode="General"/>
    </odxf>
    <ndxf>
      <numFmt numFmtId="4" formatCode="#,##0.00"/>
    </ndxf>
  </rcc>
  <rfmt sheetId="1" sqref="W14" start="0" length="2147483647">
    <dxf>
      <font>
        <color rgb="FFFF0000"/>
      </font>
    </dxf>
  </rfmt>
  <rcc rId="1487" sId="1" odxf="1" s="1" dxf="1" numFmtId="4">
    <nc r="V15">
      <v>40000</v>
    </nc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</ndxf>
  </rcc>
  <rcc rId="1488" sId="1" odxf="1" s="1" dxf="1" numFmtId="4">
    <nc r="V16">
      <v>40000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</ndxf>
  </rcc>
  <rcc rId="1489" sId="1" odxf="1" s="1" dxf="1" numFmtId="4">
    <nc r="V17">
      <v>40000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vertical="center" readingOrder="0"/>
    </ndxf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V12:V14">
    <dxf>
      <fill>
        <patternFill patternType="solid">
          <bgColor theme="7" tint="0.79998168889431442"/>
        </patternFill>
      </fill>
    </dxf>
  </rfmt>
  <rcc rId="1490" sId="1" odxf="1" dxf="1">
    <nc r="W16">
      <f>SUM(V15:V17)</f>
    </nc>
    <odxf>
      <numFmt numFmtId="0" formatCode="General"/>
    </odxf>
    <ndxf>
      <numFmt numFmtId="4" formatCode="#,##0.00"/>
    </ndxf>
  </rcc>
  <rfmt sheetId="1" sqref="W16" start="0" length="2147483647">
    <dxf>
      <font>
        <color rgb="FFFF0000"/>
      </font>
    </dxf>
  </rfmt>
  <rcc rId="1491" sId="1" numFmtId="4">
    <oc r="V14">
      <v>40000</v>
    </oc>
    <nc r="V14">
      <v>42000</v>
    </nc>
  </rcc>
  <rcc rId="1492" sId="1" numFmtId="4">
    <oc r="V15">
      <v>40000</v>
    </oc>
    <nc r="V15">
      <v>45000</v>
    </nc>
  </rcc>
  <rcc rId="1493" sId="1" numFmtId="4">
    <oc r="V16">
      <v>40000</v>
    </oc>
    <nc r="V16">
      <v>45000</v>
    </nc>
  </rcc>
  <rcc rId="1494" sId="1" numFmtId="4">
    <oc r="V17">
      <v>40000</v>
    </oc>
    <nc r="V17">
      <v>45000</v>
    </nc>
  </rcc>
  <rcc rId="1495" sId="1" odxf="1" dxf="1">
    <nc r="W19">
      <f>W16+W14</f>
    </nc>
    <odxf>
      <numFmt numFmtId="0" formatCode="General"/>
    </odxf>
    <ndxf>
      <numFmt numFmtId="4" formatCode="#,##0.00"/>
    </ndxf>
  </rcc>
  <rfmt sheetId="1" sqref="U19:V19">
    <dxf>
      <fill>
        <patternFill patternType="solid">
          <bgColor theme="7" tint="0.79998168889431442"/>
        </patternFill>
      </fill>
    </dxf>
  </rfmt>
  <rfmt sheetId="1" sqref="U19:V19">
    <dxf>
      <fill>
        <patternFill>
          <bgColor theme="6" tint="0.79998168889431442"/>
        </patternFill>
      </fill>
    </dxf>
  </rfmt>
  <rfmt sheetId="1" sqref="U19" start="0" length="0">
    <dxf>
      <border>
        <left style="thin">
          <color indexed="64"/>
        </left>
      </border>
    </dxf>
  </rfmt>
  <rfmt sheetId="1" sqref="U19:V19" start="0" length="0">
    <dxf>
      <border>
        <top style="thin">
          <color indexed="64"/>
        </top>
      </border>
    </dxf>
  </rfmt>
  <rfmt sheetId="1" sqref="V19" start="0" length="0">
    <dxf>
      <border>
        <right style="thin">
          <color indexed="64"/>
        </right>
      </border>
    </dxf>
  </rfmt>
  <rfmt sheetId="1" sqref="U19:V19" start="0" length="0">
    <dxf>
      <border>
        <bottom style="thin">
          <color indexed="64"/>
        </bottom>
      </border>
    </dxf>
  </rfmt>
  <rfmt sheetId="1" sqref="U19:V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U19">
    <dxf>
      <fill>
        <patternFill patternType="none">
          <bgColor auto="1"/>
        </patternFill>
      </fill>
    </dxf>
  </rfmt>
  <rfmt sheetId="1" sqref="U19" start="0" length="0">
    <dxf>
      <border>
        <left/>
        <right/>
        <top/>
        <bottom/>
      </border>
    </dxf>
  </rfmt>
  <rfmt sheetId="1" sqref="V19" start="0" length="0">
    <dxf>
      <border>
        <left/>
        <right/>
        <top/>
        <bottom/>
      </border>
    </dxf>
  </rfmt>
  <rfmt sheetId="1" sqref="V1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496" sId="1">
    <nc r="V19" t="inlineStr">
      <is>
        <t>NECESITAMOS</t>
      </is>
    </nc>
  </rcc>
  <rfmt sheetId="1" sqref="V19" start="0" length="2147483647">
    <dxf>
      <font>
        <name val="Arial Narrow"/>
        <scheme val="none"/>
      </font>
    </dxf>
  </rfmt>
  <rfmt sheetId="1" sqref="W19" start="0" length="2147483647">
    <dxf>
      <font>
        <b/>
      </font>
    </dxf>
  </rfmt>
  <rfmt sheetId="1" sqref="W19" start="0" length="2147483647">
    <dxf>
      <font>
        <color rgb="FFFF0000"/>
      </font>
    </dxf>
  </rfmt>
  <rcc rId="1497" sId="1" odxf="1" dxf="1" numFmtId="4">
    <nc r="V23">
      <v>25339.7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9"/>
        <color theme="1"/>
        <name val="Arial"/>
        <scheme val="none"/>
      </font>
      <numFmt numFmtId="4" formatCode="#,##0.00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8" sId="1" odxf="1" dxf="1" numFmtId="4">
    <nc r="V24">
      <v>32332.400000000001</v>
    </nc>
    <odxf>
      <font>
        <b val="0"/>
        <sz val="11"/>
        <color theme="1"/>
        <name val="Calibri"/>
        <scheme val="minor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b/>
        <sz val="9"/>
        <color theme="1"/>
        <name val="Arial"/>
        <scheme val="none"/>
      </font>
      <numFmt numFmtId="4" formatCode="#,##0.00"/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499" sId="1" odxf="1" s="1" dxf="1" numFmtId="4">
    <nc r="V25">
      <v>31176.7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0" sId="1" odxf="1" s="1" dxf="1" numFmtId="4">
    <nc r="V26">
      <v>31510.400000000001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1" sId="1" odxf="1" s="1" dxf="1" numFmtId="4">
    <nc r="V27">
      <v>27701.8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2" sId="1" odxf="1" dxf="1" numFmtId="22">
    <nc r="U23">
      <v>44927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3" sId="1" odxf="1" dxf="1" numFmtId="22">
    <nc r="U24">
      <v>44958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4" sId="1" odxf="1" dxf="1" numFmtId="22">
    <nc r="U25">
      <v>44986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5" sId="1" odxf="1" dxf="1" numFmtId="22">
    <nc r="U26">
      <v>45017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6" sId="1" odxf="1" dxf="1" numFmtId="22">
    <nc r="U27">
      <v>45047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7" sId="1" odxf="1" dxf="1" numFmtId="22">
    <nc r="U28">
      <v>45078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8" sId="1" odxf="1" dxf="1" numFmtId="22">
    <nc r="U29">
      <v>45108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09" sId="1" odxf="1" dxf="1" numFmtId="22">
    <nc r="U30">
      <v>45139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0" sId="1" odxf="1" dxf="1" numFmtId="22">
    <nc r="U31">
      <v>45170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1" sId="1" odxf="1" dxf="1" numFmtId="22">
    <nc r="U32">
      <v>45200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2" sId="1" odxf="1" dxf="1" numFmtId="22">
    <nc r="U33">
      <v>45231</v>
    </nc>
    <odxf>
      <font>
        <sz val="11"/>
        <color theme="1"/>
        <name val="Calibri"/>
        <scheme val="minor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9"/>
        <color auto="1"/>
        <name val="Arial"/>
        <scheme val="none"/>
      </font>
      <numFmt numFmtId="22" formatCode="mmm\-yy"/>
      <alignment horizontal="center" vertical="center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13" sId="1">
    <nc r="W28">
      <v>24629.48</v>
    </nc>
  </rcc>
  <rcc rId="1514" sId="1">
    <nc r="V28">
      <v>25800</v>
    </nc>
  </rcc>
  <rfmt sheetId="1" sqref="V2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1515" sId="1">
    <nc r="V29">
      <v>25800</v>
    </nc>
  </rcc>
  <rfmt sheetId="1" sqref="V29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fmt sheetId="1" sqref="V3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rfmt>
  <rcc rId="1516" sId="1" numFmtId="4">
    <nc r="V30">
      <v>33000</v>
    </nc>
  </rcc>
  <rcc rId="1517" sId="1" odxf="1" s="1" dxf="1" numFmtId="4">
    <nc r="V31">
      <v>33000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</border>
    </ndxf>
  </rcc>
  <rcc rId="1518" sId="1" odxf="1" s="1" dxf="1" numFmtId="4">
    <nc r="V32">
      <v>33000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</border>
    </ndxf>
  </rcc>
  <rcc rId="1519" sId="1" odxf="1" s="1" dxf="1" numFmtId="4">
    <nc r="V33">
      <v>33000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b/>
        <sz val="9"/>
        <color auto="1"/>
        <name val="Arial"/>
        <scheme val="none"/>
      </font>
      <numFmt numFmtId="4" formatCode="#,##0.00"/>
      <alignment horizontal="center" readingOrder="0"/>
      <border outline="0">
        <left style="thin">
          <color indexed="64"/>
        </left>
        <right style="thin">
          <color indexed="64"/>
        </right>
      </border>
    </ndxf>
  </rcc>
  <rfmt sheetId="1" sqref="V33" start="0" length="0">
    <dxf>
      <border>
        <bottom style="thin">
          <color indexed="64"/>
        </bottom>
      </border>
    </dxf>
  </rfmt>
  <rfmt sheetId="1" sqref="V28:V3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520" sId="1" odxf="1" dxf="1">
    <nc r="W29">
      <f>SUM(V28:V33)</f>
    </nc>
    <odxf>
      <numFmt numFmtId="0" formatCode="General"/>
    </odxf>
    <ndxf>
      <numFmt numFmtId="4" formatCode="#,##0.00"/>
    </ndxf>
  </rcc>
  <rcc rId="1521" sId="1" odxf="1" dxf="1">
    <nc r="W30">
      <f>W29-W28</f>
    </nc>
    <odxf>
      <numFmt numFmtId="0" formatCode="General"/>
    </odxf>
    <ndxf>
      <numFmt numFmtId="4" formatCode="#,##0.00"/>
    </ndxf>
  </rcc>
  <rfmt sheetId="1" sqref="W30" start="0" length="2147483647">
    <dxf>
      <font>
        <color rgb="FFFF0000"/>
      </font>
    </dxf>
  </rfmt>
  <rfmt sheetId="1" sqref="W30" start="0" length="2147483647">
    <dxf>
      <font>
        <b/>
      </font>
    </dxf>
  </rfmt>
  <rfmt sheetId="1" sqref="W3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3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W1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W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m rId="1522" sheetId="1" source="W28:W30" destination="W33:W35" sourceSheetId="1"/>
  <rcc rId="1523" sId="1">
    <nc r="V35" t="inlineStr">
      <is>
        <t>NECESITAMOS</t>
      </is>
    </nc>
  </rcc>
  <rfmt sheetId="1" sqref="V35">
    <dxf>
      <fill>
        <patternFill>
          <bgColor auto="1"/>
        </patternFill>
      </fill>
    </dxf>
  </rfmt>
  <rfmt sheetId="1" sqref="V3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V3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V35">
    <dxf>
      <fill>
        <patternFill patternType="solid">
          <bgColor theme="0" tint="-0.14999847407452621"/>
        </patternFill>
      </fill>
    </dxf>
  </rfmt>
  <rfmt sheetId="1" sqref="V35" start="0" length="2147483647">
    <dxf>
      <font>
        <name val="Arial Narrow"/>
        <scheme val="none"/>
      </font>
    </dxf>
  </rfmt>
  <rfmt sheetId="1" sqref="V19">
    <dxf>
      <fill>
        <patternFill>
          <bgColor theme="0" tint="-0.14999847407452621"/>
        </patternFill>
      </fill>
    </dxf>
  </rfmt>
  <rfmt sheetId="1" sqref="V23:V27">
    <dxf>
      <fill>
        <patternFill patternType="solid">
          <bgColor theme="9" tint="0.79998168889431442"/>
        </patternFill>
      </fill>
    </dxf>
  </rfmt>
  <rfmt sheetId="1" sqref="V7:V14">
    <dxf>
      <fill>
        <patternFill>
          <bgColor theme="9" tint="0.79998168889431442"/>
        </patternFill>
      </fill>
    </dxf>
  </rfmt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4" sId="1">
    <nc r="U5" t="inlineStr">
      <is>
        <t>LA PROSA</t>
      </is>
    </nc>
  </rcc>
  <rm rId="1525" sheetId="1" source="U5" destination="U6" sourceSheetId="1"/>
  <rcc rId="1526" sId="1">
    <nc r="U22" t="inlineStr">
      <is>
        <t>PARQUE NORTE</t>
      </is>
    </nc>
  </rcc>
  <rfmt sheetId="1" sqref="U6" start="0" length="2147483647">
    <dxf>
      <font>
        <name val="Arial Narrow"/>
        <scheme val="none"/>
      </font>
    </dxf>
  </rfmt>
  <rfmt sheetId="1" sqref="U22" start="0" length="2147483647">
    <dxf>
      <font>
        <name val="Arial Narrow"/>
        <scheme val="none"/>
      </font>
    </dxf>
  </rfmt>
  <rcc rId="1527" sId="1" odxf="1" dxf="1">
    <nc r="W30">
      <f>SUM(V29:V33)</f>
    </nc>
    <odxf>
      <numFmt numFmtId="0" formatCode="General"/>
    </odxf>
    <ndxf>
      <numFmt numFmtId="4" formatCode="#,##0.00"/>
    </ndxf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8" sId="1">
    <oc r="W30">
      <f>SUM(V29:V33)</f>
    </oc>
    <nc r="W30"/>
  </rcc>
  <rfmt sheetId="1" sqref="V28">
    <dxf>
      <fill>
        <patternFill patternType="solid">
          <bgColor theme="9" tint="0.79998168889431442"/>
        </patternFill>
      </fill>
    </dxf>
  </rfmt>
  <rcc rId="1529" sId="1">
    <oc r="W34">
      <f>SUM(V28:V33)</f>
    </oc>
    <nc r="W34"/>
  </rcc>
  <rcc rId="1530" sId="1">
    <oc r="W33">
      <v>24629.48</v>
    </oc>
    <nc r="W33"/>
  </rcc>
  <rcc rId="1531" sId="1">
    <oc r="W35">
      <f>W34-W33</f>
    </oc>
    <nc r="W35">
      <f>SUM(V29:V33)</f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2" sId="1">
    <oc r="N30">
      <f>SUM(N24:N29)</f>
    </oc>
    <nc r="N30"/>
  </rcc>
  <rcc rId="1533" sId="1" numFmtId="4">
    <oc r="O30">
      <v>191999</v>
    </oc>
    <nc r="O30"/>
  </rcc>
  <rcc rId="1534" sId="1">
    <oc r="O31">
      <f>O30-N30</f>
    </oc>
    <nc r="O31"/>
  </rcc>
  <rfmt sheetId="1" sqref="N30:N31" start="0" length="0">
    <dxf>
      <border>
        <left/>
      </border>
    </dxf>
  </rfmt>
  <rfmt sheetId="1" sqref="N30:O30" start="0" length="0">
    <dxf>
      <border>
        <top/>
      </border>
    </dxf>
  </rfmt>
  <rfmt sheetId="1" sqref="O30:O31" start="0" length="0">
    <dxf>
      <border>
        <right/>
      </border>
    </dxf>
  </rfmt>
  <rfmt sheetId="1" sqref="N31:O31" start="0" length="0">
    <dxf>
      <border>
        <bottom/>
      </border>
    </dxf>
  </rfmt>
  <rfmt sheetId="1" sqref="N30:O31">
    <dxf>
      <border>
        <left/>
        <right/>
        <top/>
        <bottom/>
        <vertical/>
        <horizontal/>
      </border>
    </dxf>
  </rfmt>
  <rfmt sheetId="1" sqref="N29:O29" start="0" length="0">
    <dxf>
      <border>
        <bottom style="thin">
          <color indexed="64"/>
        </bottom>
      </border>
    </dxf>
  </rfmt>
  <rfmt sheetId="1" sqref="N29:O29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  <rcc rId="1535" sId="1">
    <oc r="N15">
      <f>SUM(N9:N14)</f>
    </oc>
    <nc r="N15"/>
  </rcc>
  <rcc rId="1536" sId="1">
    <oc r="O15">
      <f>360001-N15</f>
    </oc>
    <nc r="O15"/>
  </rcc>
  <rcc rId="1537" sId="1">
    <oc r="W16">
      <f>SUM(V15:V17)</f>
    </oc>
    <nc r="W16">
      <f>SUM(V15:V17)</f>
    </nc>
  </rcc>
  <rcc rId="1538" sId="1">
    <oc r="W13">
      <f>SUM(V12:V14)</f>
    </oc>
    <nc r="W13"/>
  </rcc>
  <rcc rId="1539" sId="1" numFmtId="4">
    <oc r="W14">
      <f>W13-O15</f>
    </oc>
    <nc r="W14">
      <v>12000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0" sId="2" numFmtId="4">
    <nc r="L13">
      <v>1568</v>
    </nc>
  </rcc>
  <rcc rId="1541" sId="2" numFmtId="4">
    <nc r="L14">
      <v>1307.9000000000001</v>
    </nc>
  </rcc>
  <rcc rId="1542" sId="2" odxf="1" dxf="1" numFmtId="4">
    <nc r="L15">
      <v>1445.5</v>
    </nc>
    <ndxf>
      <font>
        <b/>
        <sz val="9"/>
        <color auto="1"/>
        <name val="Arial"/>
        <scheme val="none"/>
      </font>
      <numFmt numFmtId="2" formatCode="0.00"/>
      <alignment horizontal="center" vertical="center" wrapText="1" readingOrder="0"/>
    </ndxf>
  </rcc>
  <rcc rId="1543" sId="2" odxf="1" dxf="1">
    <nc r="L16">
      <f>SUM(L10:L15)</f>
    </nc>
    <odxf>
      <numFmt numFmtId="0" formatCode="General"/>
    </odxf>
    <ndxf>
      <numFmt numFmtId="2" formatCode="0.00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2"/>
  <sheetViews>
    <sheetView showGridLines="0" tabSelected="1" workbookViewId="0">
      <selection activeCell="K19" sqref="K19"/>
    </sheetView>
  </sheetViews>
  <sheetFormatPr baseColWidth="10" defaultRowHeight="16.5" x14ac:dyDescent="0.3"/>
  <cols>
    <col min="1" max="4" width="11.42578125" style="87"/>
    <col min="5" max="5" width="12.140625" style="87" customWidth="1"/>
    <col min="6" max="8" width="11.42578125" style="87"/>
    <col min="9" max="9" width="20.85546875" style="87" customWidth="1"/>
    <col min="10" max="17" width="11.42578125" style="87"/>
    <col min="18" max="18" width="16.140625" style="87" customWidth="1"/>
    <col min="19" max="16384" width="11.42578125" style="87"/>
  </cols>
  <sheetData>
    <row r="2" spans="2:18" ht="17.25" thickBot="1" x14ac:dyDescent="0.35"/>
    <row r="3" spans="2:18" ht="17.25" thickBot="1" x14ac:dyDescent="0.35">
      <c r="B3" s="210" t="s">
        <v>61</v>
      </c>
      <c r="C3" s="211"/>
      <c r="D3" s="211"/>
      <c r="E3" s="211"/>
      <c r="F3" s="211"/>
      <c r="G3" s="211"/>
      <c r="H3" s="211"/>
      <c r="I3" s="212"/>
      <c r="L3" s="189" t="s">
        <v>61</v>
      </c>
      <c r="M3" s="190"/>
      <c r="N3" s="190"/>
      <c r="O3" s="190"/>
      <c r="P3" s="190"/>
      <c r="Q3" s="190"/>
      <c r="R3" s="191"/>
    </row>
    <row r="4" spans="2:18" ht="17.25" thickBot="1" x14ac:dyDescent="0.35">
      <c r="L4" s="192" t="s">
        <v>71</v>
      </c>
      <c r="M4" s="193"/>
      <c r="N4" s="193"/>
      <c r="O4" s="193"/>
      <c r="P4" s="193"/>
      <c r="Q4" s="193"/>
      <c r="R4" s="194"/>
    </row>
    <row r="5" spans="2:18" x14ac:dyDescent="0.3">
      <c r="B5" s="213" t="s">
        <v>0</v>
      </c>
      <c r="C5" s="214" t="s">
        <v>1</v>
      </c>
      <c r="D5" s="215" t="s">
        <v>2</v>
      </c>
      <c r="E5" s="215" t="s">
        <v>3</v>
      </c>
      <c r="F5" s="216" t="s">
        <v>4</v>
      </c>
      <c r="G5" s="217"/>
      <c r="H5" s="218"/>
      <c r="I5" s="214" t="s">
        <v>5</v>
      </c>
      <c r="L5" s="206" t="s">
        <v>1</v>
      </c>
      <c r="M5" s="208" t="s">
        <v>2</v>
      </c>
      <c r="N5" s="185" t="s">
        <v>3</v>
      </c>
      <c r="O5" s="197" t="s">
        <v>13</v>
      </c>
      <c r="P5" s="198"/>
      <c r="Q5" s="199"/>
      <c r="R5" s="185" t="s">
        <v>5</v>
      </c>
    </row>
    <row r="6" spans="2:18" ht="17.25" thickBot="1" x14ac:dyDescent="0.35">
      <c r="B6" s="213"/>
      <c r="C6" s="214"/>
      <c r="D6" s="215"/>
      <c r="E6" s="215"/>
      <c r="F6" s="219"/>
      <c r="G6" s="220"/>
      <c r="H6" s="221"/>
      <c r="I6" s="214"/>
      <c r="L6" s="207"/>
      <c r="M6" s="209"/>
      <c r="N6" s="186"/>
      <c r="O6" s="200"/>
      <c r="P6" s="201"/>
      <c r="Q6" s="202"/>
      <c r="R6" s="186"/>
    </row>
    <row r="7" spans="2:18" x14ac:dyDescent="0.3">
      <c r="B7" s="213"/>
      <c r="C7" s="214"/>
      <c r="D7" s="215"/>
      <c r="E7" s="215"/>
      <c r="F7" s="214" t="s">
        <v>6</v>
      </c>
      <c r="G7" s="214" t="s">
        <v>7</v>
      </c>
      <c r="H7" s="214" t="s">
        <v>8</v>
      </c>
      <c r="I7" s="214"/>
      <c r="L7" s="207"/>
      <c r="M7" s="209"/>
      <c r="N7" s="186"/>
      <c r="O7" s="187" t="s">
        <v>14</v>
      </c>
      <c r="P7" s="188" t="s">
        <v>15</v>
      </c>
      <c r="Q7" s="188" t="s">
        <v>16</v>
      </c>
      <c r="R7" s="186"/>
    </row>
    <row r="8" spans="2:18" x14ac:dyDescent="0.3">
      <c r="B8" s="213"/>
      <c r="C8" s="214"/>
      <c r="D8" s="215"/>
      <c r="E8" s="215"/>
      <c r="F8" s="214"/>
      <c r="G8" s="214"/>
      <c r="H8" s="214"/>
      <c r="I8" s="214"/>
      <c r="L8" s="207"/>
      <c r="M8" s="209"/>
      <c r="N8" s="186"/>
      <c r="O8" s="188"/>
      <c r="P8" s="188"/>
      <c r="Q8" s="188"/>
      <c r="R8" s="186"/>
    </row>
    <row r="9" spans="2:18" x14ac:dyDescent="0.3">
      <c r="B9" s="88" t="s">
        <v>9</v>
      </c>
      <c r="C9" s="203">
        <v>44927</v>
      </c>
      <c r="D9" s="89">
        <v>1</v>
      </c>
      <c r="E9" s="90">
        <v>412.86</v>
      </c>
      <c r="F9" s="91">
        <v>91633</v>
      </c>
      <c r="G9" s="92">
        <f>F9-H9</f>
        <v>91187</v>
      </c>
      <c r="H9" s="93">
        <v>446</v>
      </c>
      <c r="I9" s="94">
        <f t="shared" ref="I9:I18" si="0">+H9/D9</f>
        <v>446</v>
      </c>
      <c r="L9" s="114">
        <v>44927</v>
      </c>
      <c r="M9" s="115">
        <v>99</v>
      </c>
      <c r="N9" s="116">
        <v>42309.4</v>
      </c>
      <c r="O9" s="117">
        <v>6007.35</v>
      </c>
      <c r="P9" s="117">
        <v>27454.79</v>
      </c>
      <c r="Q9" s="118">
        <f>SUM(O9:P9)</f>
        <v>33462.14</v>
      </c>
      <c r="R9" s="119">
        <f>+Q9/M9</f>
        <v>338.00141414141416</v>
      </c>
    </row>
    <row r="10" spans="2:18" x14ac:dyDescent="0.3">
      <c r="B10" s="98" t="s">
        <v>10</v>
      </c>
      <c r="C10" s="204"/>
      <c r="D10" s="89">
        <v>2</v>
      </c>
      <c r="E10" s="90">
        <v>372.5</v>
      </c>
      <c r="F10" s="92">
        <f>G10+H10</f>
        <v>47813</v>
      </c>
      <c r="G10" s="92">
        <v>47389</v>
      </c>
      <c r="H10" s="93">
        <v>424</v>
      </c>
      <c r="I10" s="94">
        <f t="shared" si="0"/>
        <v>212</v>
      </c>
      <c r="L10" s="114">
        <v>44958</v>
      </c>
      <c r="M10" s="115">
        <v>99</v>
      </c>
      <c r="N10" s="116">
        <v>47766.5</v>
      </c>
      <c r="O10" s="117">
        <v>6072.35</v>
      </c>
      <c r="P10" s="117">
        <v>27777.65</v>
      </c>
      <c r="Q10" s="118">
        <f>SUM(O10:P10)</f>
        <v>33850</v>
      </c>
      <c r="R10" s="119">
        <f t="shared" ref="R10:R11" si="1">+Q10/M10</f>
        <v>341.91919191919192</v>
      </c>
    </row>
    <row r="11" spans="2:18" x14ac:dyDescent="0.3">
      <c r="B11" s="98" t="s">
        <v>11</v>
      </c>
      <c r="C11" s="204"/>
      <c r="D11" s="99">
        <v>3</v>
      </c>
      <c r="E11" s="100">
        <v>410.5</v>
      </c>
      <c r="F11" s="101">
        <v>22088</v>
      </c>
      <c r="G11" s="101">
        <v>21878</v>
      </c>
      <c r="H11" s="93">
        <f>F11-G11</f>
        <v>210</v>
      </c>
      <c r="I11" s="94">
        <v>0</v>
      </c>
      <c r="L11" s="114">
        <v>44986</v>
      </c>
      <c r="M11" s="115">
        <v>99</v>
      </c>
      <c r="N11" s="116">
        <v>42152.6</v>
      </c>
      <c r="O11" s="117">
        <v>6130.5</v>
      </c>
      <c r="P11" s="117">
        <v>28066.400000000001</v>
      </c>
      <c r="Q11" s="120">
        <f>SUM(O11:P11)</f>
        <v>34196.9</v>
      </c>
      <c r="R11" s="119">
        <f t="shared" si="1"/>
        <v>345.42323232323236</v>
      </c>
    </row>
    <row r="12" spans="2:18" x14ac:dyDescent="0.3">
      <c r="B12" s="98" t="s">
        <v>12</v>
      </c>
      <c r="C12" s="205"/>
      <c r="D12" s="89">
        <v>3</v>
      </c>
      <c r="E12" s="90">
        <v>359.54</v>
      </c>
      <c r="F12" s="92">
        <v>7192</v>
      </c>
      <c r="G12" s="92">
        <v>6796</v>
      </c>
      <c r="H12" s="93">
        <f>F12-G12</f>
        <v>396</v>
      </c>
      <c r="I12" s="94">
        <f t="shared" si="0"/>
        <v>132</v>
      </c>
      <c r="L12" s="114">
        <v>45017</v>
      </c>
      <c r="M12" s="115">
        <v>99</v>
      </c>
      <c r="N12" s="116">
        <v>44211.3</v>
      </c>
      <c r="O12" s="117">
        <v>6187.38</v>
      </c>
      <c r="P12" s="117">
        <v>28377.11</v>
      </c>
      <c r="Q12" s="120">
        <f>SUM(O12:P12)</f>
        <v>34564.49</v>
      </c>
      <c r="R12" s="119">
        <f>Q12/M12</f>
        <v>349.13626262626258</v>
      </c>
    </row>
    <row r="13" spans="2:18" x14ac:dyDescent="0.3">
      <c r="B13" s="88" t="s">
        <v>9</v>
      </c>
      <c r="C13" s="203">
        <v>44958</v>
      </c>
      <c r="D13" s="89">
        <v>1</v>
      </c>
      <c r="E13" s="90">
        <v>1082</v>
      </c>
      <c r="F13" s="91">
        <v>93642</v>
      </c>
      <c r="G13" s="102">
        <v>91633</v>
      </c>
      <c r="H13" s="93">
        <f>F13-G13</f>
        <v>2009</v>
      </c>
      <c r="I13" s="94">
        <f t="shared" si="0"/>
        <v>2009</v>
      </c>
      <c r="L13" s="114">
        <v>45047</v>
      </c>
      <c r="M13" s="115">
        <v>99</v>
      </c>
      <c r="N13" s="116">
        <v>37487.5</v>
      </c>
      <c r="O13" s="117">
        <v>6239.5</v>
      </c>
      <c r="P13" s="117">
        <v>28627.97</v>
      </c>
      <c r="Q13" s="120">
        <f t="shared" ref="Q13:Q14" si="2">SUM(O13:P13)</f>
        <v>34867.47</v>
      </c>
      <c r="R13" s="119">
        <f t="shared" ref="R13:R14" si="3">Q13/M13</f>
        <v>352.19666666666666</v>
      </c>
    </row>
    <row r="14" spans="2:18" x14ac:dyDescent="0.3">
      <c r="B14" s="98" t="s">
        <v>10</v>
      </c>
      <c r="C14" s="204"/>
      <c r="D14" s="89">
        <v>2</v>
      </c>
      <c r="E14" s="90">
        <v>378</v>
      </c>
      <c r="F14" s="92">
        <f>G14+H14</f>
        <v>48228</v>
      </c>
      <c r="G14" s="92">
        <f>F10</f>
        <v>47813</v>
      </c>
      <c r="H14" s="93">
        <v>415</v>
      </c>
      <c r="I14" s="94">
        <f t="shared" si="0"/>
        <v>207.5</v>
      </c>
      <c r="L14" s="114">
        <v>45078</v>
      </c>
      <c r="M14" s="115">
        <v>99</v>
      </c>
      <c r="N14" s="116">
        <v>38517.300000000003</v>
      </c>
      <c r="O14" s="117">
        <v>6293.58</v>
      </c>
      <c r="P14" s="117">
        <v>28873.64</v>
      </c>
      <c r="Q14" s="120">
        <f t="shared" si="2"/>
        <v>35167.22</v>
      </c>
      <c r="R14" s="119">
        <f t="shared" si="3"/>
        <v>355.22444444444443</v>
      </c>
    </row>
    <row r="15" spans="2:18" x14ac:dyDescent="0.3">
      <c r="B15" s="98" t="s">
        <v>11</v>
      </c>
      <c r="C15" s="204"/>
      <c r="D15" s="99">
        <v>3</v>
      </c>
      <c r="E15" s="90">
        <v>182</v>
      </c>
      <c r="F15" s="92">
        <v>22282</v>
      </c>
      <c r="G15" s="92">
        <v>22088</v>
      </c>
      <c r="H15" s="93">
        <v>194</v>
      </c>
      <c r="I15" s="94">
        <v>0</v>
      </c>
      <c r="L15" s="121"/>
      <c r="M15" s="122"/>
      <c r="N15" s="123"/>
      <c r="O15" s="124"/>
      <c r="P15" s="124"/>
      <c r="Q15" s="125"/>
      <c r="R15" s="126"/>
    </row>
    <row r="16" spans="2:18" x14ac:dyDescent="0.3">
      <c r="B16" s="98" t="s">
        <v>12</v>
      </c>
      <c r="C16" s="205"/>
      <c r="D16" s="89">
        <v>3</v>
      </c>
      <c r="E16" s="90">
        <v>561.17999999999995</v>
      </c>
      <c r="F16" s="92">
        <v>7808</v>
      </c>
      <c r="G16" s="92">
        <v>7192</v>
      </c>
      <c r="H16" s="93">
        <f>F16-G16</f>
        <v>616</v>
      </c>
      <c r="I16" s="94">
        <f>+H16/D16</f>
        <v>205.33333333333334</v>
      </c>
    </row>
    <row r="17" spans="2:18" ht="17.25" thickBot="1" x14ac:dyDescent="0.35">
      <c r="B17" s="88" t="s">
        <v>9</v>
      </c>
      <c r="C17" s="203">
        <v>44986</v>
      </c>
      <c r="D17" s="89">
        <v>1</v>
      </c>
      <c r="E17" s="90">
        <v>831.5</v>
      </c>
      <c r="F17" s="92">
        <v>94597</v>
      </c>
      <c r="G17" s="92">
        <v>93642</v>
      </c>
      <c r="H17" s="93">
        <f>F17-G17</f>
        <v>955</v>
      </c>
      <c r="I17" s="94">
        <f>+H17/D17</f>
        <v>955</v>
      </c>
    </row>
    <row r="18" spans="2:18" ht="17.25" thickBot="1" x14ac:dyDescent="0.35">
      <c r="B18" s="98" t="s">
        <v>10</v>
      </c>
      <c r="C18" s="204"/>
      <c r="D18" s="89">
        <v>2</v>
      </c>
      <c r="E18" s="90">
        <v>391</v>
      </c>
      <c r="F18" s="92">
        <f>G18+H18</f>
        <v>48664</v>
      </c>
      <c r="G18" s="92">
        <f>F14</f>
        <v>48228</v>
      </c>
      <c r="H18" s="93">
        <v>436</v>
      </c>
      <c r="I18" s="94">
        <f t="shared" si="0"/>
        <v>218</v>
      </c>
      <c r="L18" s="189" t="s">
        <v>61</v>
      </c>
      <c r="M18" s="190"/>
      <c r="N18" s="190"/>
      <c r="O18" s="190"/>
      <c r="P18" s="190"/>
      <c r="Q18" s="190"/>
      <c r="R18" s="191"/>
    </row>
    <row r="19" spans="2:18" ht="17.25" thickBot="1" x14ac:dyDescent="0.35">
      <c r="B19" s="98" t="s">
        <v>11</v>
      </c>
      <c r="C19" s="204"/>
      <c r="D19" s="99">
        <v>3</v>
      </c>
      <c r="E19" s="100">
        <v>470</v>
      </c>
      <c r="F19" s="101">
        <v>22806</v>
      </c>
      <c r="G19" s="101">
        <v>22282</v>
      </c>
      <c r="H19" s="93">
        <v>524</v>
      </c>
      <c r="I19" s="94">
        <v>0</v>
      </c>
      <c r="L19" s="192" t="s">
        <v>72</v>
      </c>
      <c r="M19" s="193"/>
      <c r="N19" s="193"/>
      <c r="O19" s="193"/>
      <c r="P19" s="193"/>
      <c r="Q19" s="193"/>
      <c r="R19" s="194"/>
    </row>
    <row r="20" spans="2:18" x14ac:dyDescent="0.3">
      <c r="B20" s="98" t="s">
        <v>12</v>
      </c>
      <c r="C20" s="205"/>
      <c r="D20" s="89">
        <v>3</v>
      </c>
      <c r="E20" s="90">
        <v>768</v>
      </c>
      <c r="F20" s="92">
        <v>8686</v>
      </c>
      <c r="G20" s="92">
        <v>7878</v>
      </c>
      <c r="H20" s="93">
        <v>878</v>
      </c>
      <c r="I20" s="94">
        <f>+H20/D20</f>
        <v>292.66666666666669</v>
      </c>
      <c r="L20" s="206" t="s">
        <v>1</v>
      </c>
      <c r="M20" s="208" t="s">
        <v>2</v>
      </c>
      <c r="N20" s="195" t="s">
        <v>3</v>
      </c>
      <c r="O20" s="197" t="s">
        <v>13</v>
      </c>
      <c r="P20" s="198"/>
      <c r="Q20" s="199"/>
      <c r="R20" s="185" t="s">
        <v>5</v>
      </c>
    </row>
    <row r="21" spans="2:18" ht="17.25" thickBot="1" x14ac:dyDescent="0.35">
      <c r="B21" s="88" t="s">
        <v>9</v>
      </c>
      <c r="C21" s="103">
        <v>45017</v>
      </c>
      <c r="D21" s="89">
        <v>1</v>
      </c>
      <c r="E21" s="90">
        <v>942</v>
      </c>
      <c r="F21" s="91">
        <v>95644</v>
      </c>
      <c r="G21" s="92">
        <v>94597</v>
      </c>
      <c r="H21" s="93">
        <f t="shared" ref="H21:H23" si="4">F21-G21</f>
        <v>1047</v>
      </c>
      <c r="I21" s="94">
        <f t="shared" ref="I21:I22" si="5">+H21/D21</f>
        <v>1047</v>
      </c>
      <c r="L21" s="207"/>
      <c r="M21" s="209"/>
      <c r="N21" s="196"/>
      <c r="O21" s="200"/>
      <c r="P21" s="201"/>
      <c r="Q21" s="202"/>
      <c r="R21" s="186"/>
    </row>
    <row r="22" spans="2:18" ht="15" customHeight="1" x14ac:dyDescent="0.3">
      <c r="B22" s="98" t="s">
        <v>10</v>
      </c>
      <c r="C22" s="104"/>
      <c r="D22" s="89">
        <v>2</v>
      </c>
      <c r="E22" s="90">
        <v>307.12</v>
      </c>
      <c r="F22" s="92">
        <v>49200</v>
      </c>
      <c r="G22" s="92">
        <v>48735</v>
      </c>
      <c r="H22" s="93">
        <f t="shared" si="4"/>
        <v>465</v>
      </c>
      <c r="I22" s="94">
        <f t="shared" si="5"/>
        <v>232.5</v>
      </c>
      <c r="L22" s="207"/>
      <c r="M22" s="209"/>
      <c r="N22" s="196"/>
      <c r="O22" s="187" t="s">
        <v>14</v>
      </c>
      <c r="P22" s="188" t="s">
        <v>15</v>
      </c>
      <c r="Q22" s="188" t="s">
        <v>16</v>
      </c>
      <c r="R22" s="186"/>
    </row>
    <row r="23" spans="2:18" x14ac:dyDescent="0.3">
      <c r="B23" s="98" t="s">
        <v>11</v>
      </c>
      <c r="C23" s="104"/>
      <c r="D23" s="99">
        <v>3</v>
      </c>
      <c r="E23" s="100">
        <v>374.5</v>
      </c>
      <c r="F23" s="101">
        <v>23227</v>
      </c>
      <c r="G23" s="101">
        <v>22806</v>
      </c>
      <c r="H23" s="93">
        <f t="shared" si="4"/>
        <v>421</v>
      </c>
      <c r="I23" s="94">
        <v>0</v>
      </c>
      <c r="L23" s="207"/>
      <c r="M23" s="209"/>
      <c r="N23" s="196"/>
      <c r="O23" s="188"/>
      <c r="P23" s="188"/>
      <c r="Q23" s="188"/>
      <c r="R23" s="186"/>
    </row>
    <row r="24" spans="2:18" ht="15" customHeight="1" x14ac:dyDescent="0.3">
      <c r="B24" s="98" t="s">
        <v>12</v>
      </c>
      <c r="C24" s="105"/>
      <c r="D24" s="89">
        <v>3</v>
      </c>
      <c r="E24" s="90">
        <v>706</v>
      </c>
      <c r="F24" s="92">
        <v>9475</v>
      </c>
      <c r="G24" s="92">
        <v>8686</v>
      </c>
      <c r="H24" s="93">
        <f>F24-G24</f>
        <v>789</v>
      </c>
      <c r="I24" s="94">
        <f t="shared" ref="I24:I26" si="6">+H24/D24</f>
        <v>263</v>
      </c>
      <c r="L24" s="114">
        <v>44927</v>
      </c>
      <c r="M24" s="127">
        <v>67</v>
      </c>
      <c r="N24" s="128">
        <v>25339.7</v>
      </c>
      <c r="O24" s="117">
        <v>14003.8</v>
      </c>
      <c r="P24" s="117">
        <v>61852.4</v>
      </c>
      <c r="Q24" s="118">
        <f>SUM(O24:P24)</f>
        <v>75856.2</v>
      </c>
      <c r="R24" s="120">
        <f>+Q24/M24</f>
        <v>1132.1820895522387</v>
      </c>
    </row>
    <row r="25" spans="2:18" x14ac:dyDescent="0.3">
      <c r="B25" s="88" t="s">
        <v>9</v>
      </c>
      <c r="C25" s="103">
        <v>45047</v>
      </c>
      <c r="D25" s="89">
        <v>1</v>
      </c>
      <c r="E25" s="90">
        <v>676</v>
      </c>
      <c r="F25" s="91">
        <v>96412</v>
      </c>
      <c r="G25" s="102">
        <v>95644</v>
      </c>
      <c r="H25" s="93">
        <f t="shared" ref="H25:H31" si="7">F25-G25</f>
        <v>768</v>
      </c>
      <c r="I25" s="94">
        <f t="shared" si="6"/>
        <v>768</v>
      </c>
      <c r="L25" s="114">
        <v>44958</v>
      </c>
      <c r="M25" s="127">
        <v>67</v>
      </c>
      <c r="N25" s="128">
        <v>32332.400000000001</v>
      </c>
      <c r="O25" s="117">
        <v>14069.5</v>
      </c>
      <c r="P25" s="117">
        <v>62172.2</v>
      </c>
      <c r="Q25" s="118">
        <f>SUM(O25:P25)</f>
        <v>76241.7</v>
      </c>
      <c r="R25" s="120">
        <f>+Q25/M25</f>
        <v>1137.9358208955223</v>
      </c>
    </row>
    <row r="26" spans="2:18" x14ac:dyDescent="0.3">
      <c r="B26" s="98" t="s">
        <v>10</v>
      </c>
      <c r="C26" s="104"/>
      <c r="D26" s="89">
        <v>2</v>
      </c>
      <c r="E26" s="90">
        <v>343.87</v>
      </c>
      <c r="F26" s="92">
        <v>49710</v>
      </c>
      <c r="G26" s="92">
        <v>49200</v>
      </c>
      <c r="H26" s="93">
        <f t="shared" si="7"/>
        <v>510</v>
      </c>
      <c r="I26" s="94">
        <f t="shared" si="6"/>
        <v>255</v>
      </c>
      <c r="L26" s="114">
        <v>44986</v>
      </c>
      <c r="M26" s="127">
        <v>67</v>
      </c>
      <c r="N26" s="129">
        <v>31176.7</v>
      </c>
      <c r="O26" s="117">
        <v>14127</v>
      </c>
      <c r="P26" s="117">
        <v>62463.7</v>
      </c>
      <c r="Q26" s="118">
        <f>SUM(O26:P26)</f>
        <v>76590.7</v>
      </c>
      <c r="R26" s="120">
        <f t="shared" ref="R26" si="8">+Q26/M26</f>
        <v>1143.1447761194029</v>
      </c>
    </row>
    <row r="27" spans="2:18" x14ac:dyDescent="0.3">
      <c r="B27" s="98" t="s">
        <v>11</v>
      </c>
      <c r="C27" s="104"/>
      <c r="D27" s="99">
        <v>3</v>
      </c>
      <c r="E27" s="90">
        <v>691</v>
      </c>
      <c r="F27" s="92">
        <v>23588</v>
      </c>
      <c r="G27" s="92">
        <v>23227</v>
      </c>
      <c r="H27" s="93">
        <f t="shared" si="7"/>
        <v>361</v>
      </c>
      <c r="I27" s="94">
        <v>0</v>
      </c>
      <c r="L27" s="114">
        <v>45017</v>
      </c>
      <c r="M27" s="127">
        <v>67</v>
      </c>
      <c r="N27" s="129">
        <v>31510.400000000001</v>
      </c>
      <c r="O27" s="117">
        <v>14182</v>
      </c>
      <c r="P27" s="117">
        <v>62774.8</v>
      </c>
      <c r="Q27" s="118">
        <f>SUM(O27:P27)</f>
        <v>76956.800000000003</v>
      </c>
      <c r="R27" s="120">
        <f>Q27/M27</f>
        <v>1148.6089552238807</v>
      </c>
    </row>
    <row r="28" spans="2:18" x14ac:dyDescent="0.3">
      <c r="B28" s="98" t="s">
        <v>12</v>
      </c>
      <c r="C28" s="105"/>
      <c r="D28" s="89">
        <v>3</v>
      </c>
      <c r="E28" s="106" t="s">
        <v>65</v>
      </c>
      <c r="F28" s="107" t="s">
        <v>66</v>
      </c>
      <c r="G28" s="108" t="s">
        <v>83</v>
      </c>
      <c r="H28" s="109" t="s">
        <v>67</v>
      </c>
      <c r="I28" s="110"/>
      <c r="L28" s="114">
        <v>45047</v>
      </c>
      <c r="M28" s="127">
        <v>67</v>
      </c>
      <c r="N28" s="129">
        <v>27701.8</v>
      </c>
      <c r="O28" s="117">
        <v>14230.7</v>
      </c>
      <c r="P28" s="117">
        <v>63028</v>
      </c>
      <c r="Q28" s="118">
        <f t="shared" ref="Q28:Q29" si="9">SUM(O28:P28)</f>
        <v>77258.7</v>
      </c>
      <c r="R28" s="120">
        <f>Q28/M28</f>
        <v>1153.1149253731344</v>
      </c>
    </row>
    <row r="29" spans="2:18" x14ac:dyDescent="0.3">
      <c r="B29" s="88" t="s">
        <v>9</v>
      </c>
      <c r="C29" s="103">
        <v>45078</v>
      </c>
      <c r="D29" s="89">
        <v>1</v>
      </c>
      <c r="E29" s="90">
        <v>578</v>
      </c>
      <c r="F29" s="92">
        <v>97074</v>
      </c>
      <c r="G29" s="92">
        <v>96412</v>
      </c>
      <c r="H29" s="93">
        <f t="shared" si="7"/>
        <v>662</v>
      </c>
      <c r="I29" s="94">
        <f>+H29/D29</f>
        <v>662</v>
      </c>
      <c r="L29" s="114">
        <v>45078</v>
      </c>
      <c r="M29" s="127">
        <v>67</v>
      </c>
      <c r="N29" s="129">
        <v>25597.200000000001</v>
      </c>
      <c r="O29" s="117">
        <v>14279.6</v>
      </c>
      <c r="P29" s="117">
        <v>63269</v>
      </c>
      <c r="Q29" s="118">
        <f t="shared" si="9"/>
        <v>77548.600000000006</v>
      </c>
      <c r="R29" s="120">
        <f>Q29/M29</f>
        <v>1157.4417910447762</v>
      </c>
    </row>
    <row r="30" spans="2:18" x14ac:dyDescent="0.3">
      <c r="B30" s="98" t="s">
        <v>10</v>
      </c>
      <c r="C30" s="104"/>
      <c r="D30" s="89">
        <v>2</v>
      </c>
      <c r="E30" s="90">
        <v>350.6</v>
      </c>
      <c r="F30" s="92">
        <v>50237</v>
      </c>
      <c r="G30" s="92">
        <v>49710</v>
      </c>
      <c r="H30" s="93">
        <f t="shared" si="7"/>
        <v>527</v>
      </c>
      <c r="I30" s="94">
        <f t="shared" ref="I30" si="10">+H30/D30</f>
        <v>263.5</v>
      </c>
      <c r="N30" s="111"/>
      <c r="O30" s="130"/>
    </row>
    <row r="31" spans="2:18" x14ac:dyDescent="0.3">
      <c r="B31" s="98" t="s">
        <v>11</v>
      </c>
      <c r="C31" s="104"/>
      <c r="D31" s="99">
        <v>3</v>
      </c>
      <c r="E31" s="100">
        <v>270</v>
      </c>
      <c r="F31" s="101">
        <v>23891</v>
      </c>
      <c r="G31" s="101">
        <v>23588</v>
      </c>
      <c r="H31" s="93">
        <f t="shared" si="7"/>
        <v>303</v>
      </c>
      <c r="I31" s="94">
        <v>0</v>
      </c>
      <c r="N31" s="112"/>
      <c r="O31" s="113"/>
    </row>
    <row r="32" spans="2:18" x14ac:dyDescent="0.3">
      <c r="B32" s="98" t="s">
        <v>12</v>
      </c>
      <c r="C32" s="105"/>
      <c r="D32" s="89">
        <v>3</v>
      </c>
      <c r="E32" s="106" t="s">
        <v>65</v>
      </c>
      <c r="F32" s="107" t="s">
        <v>66</v>
      </c>
      <c r="G32" s="108" t="s">
        <v>83</v>
      </c>
      <c r="H32" s="109" t="s">
        <v>67</v>
      </c>
      <c r="I32" s="110"/>
    </row>
  </sheetData>
  <customSheetViews>
    <customSheetView guid="{5FCED71E-E490-4843-8073-DB308FFC60E4}" showGridLines="0">
      <selection activeCell="K19" sqref="K19"/>
      <pageMargins left="0.7" right="0.7" top="0.75" bottom="0.75" header="0.3" footer="0.3"/>
      <pageSetup paperSize="9" orientation="portrait" r:id="rId1"/>
    </customSheetView>
    <customSheetView guid="{6348123E-E71C-4D46-BA3B-F837DFD80CFE}" showGridLines="0" topLeftCell="A7">
      <selection activeCell="E26" sqref="E26"/>
      <pageMargins left="0.7" right="0.7" top="0.75" bottom="0.75" header="0.3" footer="0.3"/>
      <pageSetup paperSize="9" orientation="portrait" r:id="rId2"/>
    </customSheetView>
    <customSheetView guid="{4B30823C-C1EC-474B-8F74-B7A0B986AB34}" showGridLines="0">
      <selection activeCell="K19" sqref="K19"/>
      <pageMargins left="0.7" right="0.7" top="0.75" bottom="0.75" header="0.3" footer="0.3"/>
      <pageSetup paperSize="9" orientation="portrait" r:id="rId3"/>
    </customSheetView>
  </customSheetViews>
  <mergeCells count="33">
    <mergeCell ref="B3:I3"/>
    <mergeCell ref="L3:R3"/>
    <mergeCell ref="L4:R4"/>
    <mergeCell ref="L5:L8"/>
    <mergeCell ref="M5:M8"/>
    <mergeCell ref="N5:N8"/>
    <mergeCell ref="O5:Q6"/>
    <mergeCell ref="B5:B8"/>
    <mergeCell ref="C5:C8"/>
    <mergeCell ref="D5:D8"/>
    <mergeCell ref="E5:E8"/>
    <mergeCell ref="F5:H6"/>
    <mergeCell ref="I5:I8"/>
    <mergeCell ref="F7:F8"/>
    <mergeCell ref="G7:G8"/>
    <mergeCell ref="H7:H8"/>
    <mergeCell ref="L19:R19"/>
    <mergeCell ref="N20:N23"/>
    <mergeCell ref="O20:Q21"/>
    <mergeCell ref="C9:C12"/>
    <mergeCell ref="C13:C16"/>
    <mergeCell ref="C17:C20"/>
    <mergeCell ref="R20:R23"/>
    <mergeCell ref="O22:O23"/>
    <mergeCell ref="P22:P23"/>
    <mergeCell ref="Q22:Q23"/>
    <mergeCell ref="L20:L23"/>
    <mergeCell ref="M20:M23"/>
    <mergeCell ref="R5:R8"/>
    <mergeCell ref="O7:O8"/>
    <mergeCell ref="P7:P8"/>
    <mergeCell ref="Q7:Q8"/>
    <mergeCell ref="L18:R18"/>
  </mergeCells>
  <pageMargins left="0.7" right="0.7" top="0.75" bottom="0.75" header="0.3" footer="0.3"/>
  <pageSetup paperSize="9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N17"/>
  <sheetViews>
    <sheetView showGridLines="0" workbookViewId="0">
      <selection activeCell="F27" sqref="F27"/>
    </sheetView>
  </sheetViews>
  <sheetFormatPr baseColWidth="10" defaultRowHeight="15" x14ac:dyDescent="0.25"/>
  <cols>
    <col min="8" max="8" width="16" style="80" customWidth="1"/>
    <col min="11" max="12" width="13.140625" customWidth="1"/>
  </cols>
  <sheetData>
    <row r="4" spans="2:14" ht="15.75" thickBot="1" x14ac:dyDescent="0.3"/>
    <row r="5" spans="2:14" ht="16.5" thickBot="1" x14ac:dyDescent="0.3">
      <c r="B5" s="278" t="s">
        <v>61</v>
      </c>
      <c r="C5" s="279"/>
      <c r="D5" s="279"/>
      <c r="E5" s="279"/>
      <c r="F5" s="279"/>
      <c r="G5" s="279"/>
      <c r="H5" s="280"/>
      <c r="J5" s="281" t="s">
        <v>62</v>
      </c>
      <c r="K5" s="282"/>
      <c r="L5" s="282"/>
      <c r="M5" s="282"/>
      <c r="N5" s="283"/>
    </row>
    <row r="6" spans="2:14" ht="15.75" thickBot="1" x14ac:dyDescent="0.3">
      <c r="B6" s="284" t="s">
        <v>55</v>
      </c>
      <c r="C6" s="285"/>
      <c r="D6" s="285"/>
      <c r="E6" s="285"/>
      <c r="F6" s="285"/>
      <c r="G6" s="285"/>
      <c r="H6" s="286"/>
      <c r="J6" s="287" t="s">
        <v>56</v>
      </c>
      <c r="K6" s="288"/>
      <c r="L6" s="288"/>
      <c r="M6" s="288"/>
      <c r="N6" s="289"/>
    </row>
    <row r="7" spans="2:14" x14ac:dyDescent="0.25">
      <c r="B7" s="290" t="s">
        <v>1</v>
      </c>
      <c r="C7" s="293" t="s">
        <v>2</v>
      </c>
      <c r="D7" s="296" t="s">
        <v>3</v>
      </c>
      <c r="E7" s="299" t="s">
        <v>13</v>
      </c>
      <c r="F7" s="300"/>
      <c r="G7" s="301"/>
      <c r="H7" s="305" t="s">
        <v>5</v>
      </c>
      <c r="J7" s="308" t="s">
        <v>1</v>
      </c>
      <c r="K7" s="271" t="s">
        <v>2</v>
      </c>
      <c r="L7" s="271" t="s">
        <v>17</v>
      </c>
      <c r="M7" s="271" t="s">
        <v>18</v>
      </c>
      <c r="N7" s="273" t="s">
        <v>19</v>
      </c>
    </row>
    <row r="8" spans="2:14" ht="15.75" thickBot="1" x14ac:dyDescent="0.3">
      <c r="B8" s="291"/>
      <c r="C8" s="294"/>
      <c r="D8" s="297"/>
      <c r="E8" s="302"/>
      <c r="F8" s="303"/>
      <c r="G8" s="304"/>
      <c r="H8" s="306"/>
      <c r="J8" s="309"/>
      <c r="K8" s="272"/>
      <c r="L8" s="272"/>
      <c r="M8" s="272"/>
      <c r="N8" s="274"/>
    </row>
    <row r="9" spans="2:14" x14ac:dyDescent="0.25">
      <c r="B9" s="291"/>
      <c r="C9" s="294"/>
      <c r="D9" s="297"/>
      <c r="E9" s="275" t="s">
        <v>7</v>
      </c>
      <c r="F9" s="277" t="s">
        <v>58</v>
      </c>
      <c r="G9" s="277" t="s">
        <v>16</v>
      </c>
      <c r="H9" s="306"/>
      <c r="J9" s="7">
        <v>44927</v>
      </c>
      <c r="K9" s="2">
        <v>15</v>
      </c>
      <c r="L9" s="8"/>
      <c r="M9" s="44">
        <v>400</v>
      </c>
      <c r="N9" s="9">
        <f>+L9/K9</f>
        <v>0</v>
      </c>
    </row>
    <row r="10" spans="2:14" ht="15.75" thickBot="1" x14ac:dyDescent="0.3">
      <c r="B10" s="292"/>
      <c r="C10" s="295"/>
      <c r="D10" s="298"/>
      <c r="E10" s="276"/>
      <c r="F10" s="276"/>
      <c r="G10" s="276"/>
      <c r="H10" s="307"/>
      <c r="J10" s="7">
        <v>44958</v>
      </c>
      <c r="K10" s="2">
        <v>15</v>
      </c>
      <c r="L10" s="10"/>
      <c r="M10" s="44">
        <v>400</v>
      </c>
      <c r="N10" s="9">
        <f>+L10/K10</f>
        <v>0</v>
      </c>
    </row>
    <row r="11" spans="2:14" x14ac:dyDescent="0.25">
      <c r="B11" s="7">
        <v>44927</v>
      </c>
      <c r="C11" s="4">
        <v>15</v>
      </c>
      <c r="D11" s="45">
        <v>2996.8</v>
      </c>
      <c r="E11" s="3">
        <v>66213.5</v>
      </c>
      <c r="F11" s="3">
        <v>68037</v>
      </c>
      <c r="G11" s="34">
        <v>1823.5</v>
      </c>
      <c r="H11" s="53">
        <f>G11/C11</f>
        <v>121.56666666666666</v>
      </c>
      <c r="J11" s="7">
        <v>44986</v>
      </c>
      <c r="K11" s="2">
        <v>15</v>
      </c>
      <c r="L11" s="6"/>
      <c r="M11" s="44">
        <v>400</v>
      </c>
      <c r="N11" s="9">
        <f>+L11/K11</f>
        <v>0</v>
      </c>
    </row>
    <row r="12" spans="2:14" x14ac:dyDescent="0.25">
      <c r="B12" s="7">
        <v>44958</v>
      </c>
      <c r="C12" s="4">
        <v>15</v>
      </c>
      <c r="D12" s="46">
        <v>2431.5</v>
      </c>
      <c r="E12" s="3">
        <v>68037</v>
      </c>
      <c r="F12" s="3">
        <v>70784.2</v>
      </c>
      <c r="G12" s="34">
        <v>2747.2</v>
      </c>
      <c r="H12" s="53">
        <f t="shared" ref="H12:H13" si="0">G12/C12</f>
        <v>183.14666666666665</v>
      </c>
      <c r="J12" s="7">
        <v>45017</v>
      </c>
      <c r="K12" s="2">
        <v>15</v>
      </c>
      <c r="L12" s="11"/>
      <c r="M12" s="44">
        <v>400</v>
      </c>
      <c r="N12" s="9"/>
    </row>
    <row r="13" spans="2:14" x14ac:dyDescent="0.25">
      <c r="B13" s="7">
        <v>44986</v>
      </c>
      <c r="C13" s="4">
        <v>15</v>
      </c>
      <c r="D13" s="47">
        <v>2601.1999999999998</v>
      </c>
      <c r="E13" s="3">
        <v>70784.2</v>
      </c>
      <c r="F13" s="3">
        <v>73795.100000000006</v>
      </c>
      <c r="G13" s="34">
        <v>3010.9</v>
      </c>
      <c r="H13" s="53">
        <f t="shared" si="0"/>
        <v>200.72666666666666</v>
      </c>
      <c r="J13" s="7">
        <v>45047</v>
      </c>
      <c r="K13" s="2">
        <v>15</v>
      </c>
      <c r="L13" s="10"/>
      <c r="M13" s="44">
        <v>400</v>
      </c>
      <c r="N13" s="9"/>
    </row>
    <row r="14" spans="2:14" x14ac:dyDescent="0.25">
      <c r="B14" s="7">
        <v>45017</v>
      </c>
      <c r="C14" s="4">
        <v>15</v>
      </c>
      <c r="D14" s="48">
        <v>2146.61</v>
      </c>
      <c r="E14" s="49">
        <v>73795.100000000006</v>
      </c>
      <c r="F14" s="49">
        <v>76286.5</v>
      </c>
      <c r="G14" s="34">
        <v>2491.4</v>
      </c>
      <c r="H14" s="53">
        <f>G14/C14</f>
        <v>166.09333333333333</v>
      </c>
      <c r="J14" s="7">
        <v>45078</v>
      </c>
      <c r="K14" s="2">
        <v>15</v>
      </c>
      <c r="L14" s="59"/>
      <c r="M14" s="44">
        <v>400</v>
      </c>
      <c r="N14" s="59"/>
    </row>
    <row r="15" spans="2:14" ht="15.75" thickBot="1" x14ac:dyDescent="0.3">
      <c r="B15" s="7">
        <v>45047</v>
      </c>
      <c r="C15" s="4">
        <v>15</v>
      </c>
      <c r="D15" s="48">
        <v>1437.21</v>
      </c>
      <c r="E15" s="49">
        <v>76286.5</v>
      </c>
      <c r="F15" s="49">
        <v>77955.199999999997</v>
      </c>
      <c r="G15" s="34">
        <v>1668.7</v>
      </c>
      <c r="H15" s="53">
        <f t="shared" ref="H15:H16" si="1">G15/C15</f>
        <v>111.24666666666667</v>
      </c>
      <c r="J15" s="60" t="s">
        <v>20</v>
      </c>
      <c r="K15" s="61">
        <f>AVERAGE(K9:K13)</f>
        <v>15</v>
      </c>
      <c r="L15" s="61" t="e">
        <f>AVERAGE(L9:L13)</f>
        <v>#DIV/0!</v>
      </c>
      <c r="M15" s="62">
        <f>AVERAGE(M9:M13)</f>
        <v>400</v>
      </c>
      <c r="N15" s="63" t="e">
        <f>+L15/K15</f>
        <v>#DIV/0!</v>
      </c>
    </row>
    <row r="16" spans="2:14" ht="15.75" thickBot="1" x14ac:dyDescent="0.3">
      <c r="B16" s="7">
        <v>45078</v>
      </c>
      <c r="C16" s="4">
        <v>15</v>
      </c>
      <c r="D16" s="48">
        <v>1258.3</v>
      </c>
      <c r="E16" s="49">
        <v>71955.199999999997</v>
      </c>
      <c r="F16" s="49">
        <v>79400.2</v>
      </c>
      <c r="G16" s="34">
        <v>1445</v>
      </c>
      <c r="H16" s="53">
        <f t="shared" si="1"/>
        <v>96.333333333333329</v>
      </c>
    </row>
    <row r="17" spans="2:10" ht="15.75" thickBot="1" x14ac:dyDescent="0.3">
      <c r="B17" s="50" t="s">
        <v>20</v>
      </c>
      <c r="C17" s="51">
        <f>AVERAGE(C11:C16)</f>
        <v>15</v>
      </c>
      <c r="D17" s="52">
        <f>AVERAGE(D11:D16)</f>
        <v>2145.27</v>
      </c>
      <c r="E17" s="52">
        <f>AVERAGE(E11:E16)</f>
        <v>71178.583333333343</v>
      </c>
      <c r="F17" s="52">
        <f>AVERAGE(F11:F16)</f>
        <v>74376.366666666683</v>
      </c>
      <c r="G17" s="52">
        <f>AVERAGE(G11:G16)</f>
        <v>2197.7833333333333</v>
      </c>
      <c r="H17" s="81">
        <f t="shared" ref="H17" si="2">AVERAGE(H11:H16)</f>
        <v>146.51888888888888</v>
      </c>
      <c r="J17" s="39" t="s">
        <v>57</v>
      </c>
    </row>
  </sheetData>
  <customSheetViews>
    <customSheetView guid="{5FCED71E-E490-4843-8073-DB308FFC60E4}" showPageBreaks="1" showGridLines="0" fitToPage="1">
      <selection activeCell="F27" sqref="F27"/>
      <pageMargins left="0.7" right="0.7" top="0.75" bottom="0.75" header="0.3" footer="0.3"/>
      <pageSetup paperSize="9" scale="79" fitToHeight="0" orientation="landscape" horizontalDpi="1200" verticalDpi="1200" r:id="rId1"/>
    </customSheetView>
    <customSheetView guid="{6348123E-E71C-4D46-BA3B-F837DFD80CFE}" showGridLines="0">
      <selection activeCell="F36" sqref="F36"/>
      <pageMargins left="0.7" right="0.7" top="0.75" bottom="0.75" header="0.3" footer="0.3"/>
    </customSheetView>
    <customSheetView guid="{4B30823C-C1EC-474B-8F74-B7A0B986AB34}" showGridLines="0">
      <selection activeCell="G23" sqref="G23"/>
      <pageMargins left="0.7" right="0.7" top="0.75" bottom="0.75" header="0.3" footer="0.3"/>
    </customSheetView>
  </customSheetViews>
  <mergeCells count="17">
    <mergeCell ref="B5:H5"/>
    <mergeCell ref="J5:N5"/>
    <mergeCell ref="B6:H6"/>
    <mergeCell ref="J6:N6"/>
    <mergeCell ref="B7:B10"/>
    <mergeCell ref="C7:C10"/>
    <mergeCell ref="D7:D10"/>
    <mergeCell ref="E7:G8"/>
    <mergeCell ref="H7:H10"/>
    <mergeCell ref="J7:J8"/>
    <mergeCell ref="K7:K8"/>
    <mergeCell ref="L7:L8"/>
    <mergeCell ref="M7:M8"/>
    <mergeCell ref="N7:N8"/>
    <mergeCell ref="E9:E10"/>
    <mergeCell ref="F9:F10"/>
    <mergeCell ref="G9:G10"/>
  </mergeCells>
  <pageMargins left="0.7" right="0.7" top="0.75" bottom="0.75" header="0.3" footer="0.3"/>
  <pageSetup paperSize="9" scale="79" fitToHeight="0" orientation="landscape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4" sqref="I34"/>
    </sheetView>
  </sheetViews>
  <sheetFormatPr baseColWidth="10" defaultRowHeight="15" x14ac:dyDescent="0.25"/>
  <sheetData/>
  <customSheetViews>
    <customSheetView guid="{5FCED71E-E490-4843-8073-DB308FFC60E4}">
      <selection activeCell="I34" sqref="I34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38"/>
  <sheetViews>
    <sheetView showGridLines="0" zoomScale="77" zoomScaleNormal="77" workbookViewId="0">
      <selection activeCell="I28" sqref="I28"/>
    </sheetView>
  </sheetViews>
  <sheetFormatPr baseColWidth="10" defaultRowHeight="16.5" x14ac:dyDescent="0.3"/>
  <cols>
    <col min="1" max="1" width="11.42578125" style="87"/>
    <col min="2" max="2" width="15.140625" style="87" customWidth="1"/>
    <col min="3" max="9" width="11.42578125" style="87"/>
    <col min="10" max="10" width="14.140625" style="87" customWidth="1"/>
    <col min="11" max="11" width="11.42578125" style="178"/>
    <col min="12" max="16384" width="11.42578125" style="87"/>
  </cols>
  <sheetData>
    <row r="4" spans="2:13" ht="17.25" thickBot="1" x14ac:dyDescent="0.35"/>
    <row r="5" spans="2:13" ht="17.25" thickBot="1" x14ac:dyDescent="0.35">
      <c r="B5" s="222" t="s">
        <v>62</v>
      </c>
      <c r="C5" s="223"/>
      <c r="D5" s="223"/>
      <c r="E5" s="223"/>
      <c r="F5" s="223"/>
      <c r="G5" s="224"/>
      <c r="I5" s="222" t="s">
        <v>63</v>
      </c>
      <c r="J5" s="223"/>
      <c r="K5" s="223"/>
      <c r="L5" s="223"/>
      <c r="M5" s="224"/>
    </row>
    <row r="6" spans="2:13" x14ac:dyDescent="0.3">
      <c r="B6" s="131"/>
      <c r="C6" s="131"/>
      <c r="D6" s="132"/>
      <c r="E6" s="132"/>
      <c r="F6" s="132"/>
      <c r="G6" s="132"/>
      <c r="I6" s="235" t="s">
        <v>73</v>
      </c>
      <c r="J6" s="235"/>
      <c r="K6" s="235"/>
      <c r="L6" s="235"/>
      <c r="M6" s="235"/>
    </row>
    <row r="7" spans="2:13" ht="15" customHeight="1" thickBot="1" x14ac:dyDescent="0.35">
      <c r="B7" s="244" t="s">
        <v>74</v>
      </c>
      <c r="C7" s="244"/>
      <c r="D7" s="244"/>
      <c r="E7" s="244"/>
      <c r="F7" s="244"/>
      <c r="G7" s="132"/>
      <c r="I7" s="133"/>
      <c r="J7" s="133"/>
      <c r="K7" s="180"/>
      <c r="L7" s="133"/>
      <c r="M7" s="132"/>
    </row>
    <row r="8" spans="2:13" x14ac:dyDescent="0.3">
      <c r="B8" s="245" t="s">
        <v>60</v>
      </c>
      <c r="C8" s="245"/>
      <c r="D8" s="245"/>
      <c r="E8" s="245"/>
      <c r="F8" s="245"/>
      <c r="G8" s="132"/>
      <c r="I8" s="236" t="s">
        <v>1</v>
      </c>
      <c r="J8" s="238" t="s">
        <v>2</v>
      </c>
      <c r="K8" s="240" t="s">
        <v>82</v>
      </c>
      <c r="L8" s="238" t="s">
        <v>18</v>
      </c>
      <c r="M8" s="242" t="s">
        <v>75</v>
      </c>
    </row>
    <row r="9" spans="2:13" x14ac:dyDescent="0.3">
      <c r="B9" s="244" t="s">
        <v>76</v>
      </c>
      <c r="C9" s="244"/>
      <c r="D9" s="244"/>
      <c r="E9" s="244"/>
      <c r="F9" s="244"/>
      <c r="G9" s="132"/>
      <c r="I9" s="237"/>
      <c r="J9" s="239"/>
      <c r="K9" s="241"/>
      <c r="L9" s="239"/>
      <c r="M9" s="243"/>
    </row>
    <row r="10" spans="2:13" x14ac:dyDescent="0.3">
      <c r="B10" s="244" t="s">
        <v>77</v>
      </c>
      <c r="C10" s="244"/>
      <c r="D10" s="244"/>
      <c r="E10" s="244"/>
      <c r="F10" s="244"/>
      <c r="G10" s="132"/>
      <c r="I10" s="95">
        <v>44927</v>
      </c>
      <c r="J10" s="96">
        <v>99</v>
      </c>
      <c r="K10" s="127">
        <v>151</v>
      </c>
      <c r="L10" s="134">
        <v>1162.5</v>
      </c>
      <c r="M10" s="97">
        <f>+K10/J10</f>
        <v>1.5252525252525253</v>
      </c>
    </row>
    <row r="11" spans="2:13" ht="17.25" thickBot="1" x14ac:dyDescent="0.35">
      <c r="B11" s="244" t="s">
        <v>78</v>
      </c>
      <c r="C11" s="244"/>
      <c r="D11" s="244"/>
      <c r="E11" s="244"/>
      <c r="F11" s="244"/>
      <c r="G11" s="132"/>
      <c r="I11" s="95">
        <v>44958</v>
      </c>
      <c r="J11" s="96">
        <v>99</v>
      </c>
      <c r="K11" s="127">
        <v>186</v>
      </c>
      <c r="L11" s="134">
        <v>1430.3</v>
      </c>
      <c r="M11" s="97">
        <f t="shared" ref="M11:M12" si="0">+K11/J11</f>
        <v>1.8787878787878789</v>
      </c>
    </row>
    <row r="12" spans="2:13" x14ac:dyDescent="0.3">
      <c r="B12" s="250" t="s">
        <v>0</v>
      </c>
      <c r="C12" s="252" t="s">
        <v>1</v>
      </c>
      <c r="D12" s="254" t="s">
        <v>2</v>
      </c>
      <c r="E12" s="252" t="s">
        <v>79</v>
      </c>
      <c r="F12" s="252" t="s">
        <v>18</v>
      </c>
      <c r="G12" s="228" t="s">
        <v>80</v>
      </c>
      <c r="I12" s="95">
        <v>44986</v>
      </c>
      <c r="J12" s="96">
        <v>99</v>
      </c>
      <c r="K12" s="181">
        <v>257</v>
      </c>
      <c r="L12" s="134">
        <v>1973.4</v>
      </c>
      <c r="M12" s="97">
        <f t="shared" si="0"/>
        <v>2.595959595959596</v>
      </c>
    </row>
    <row r="13" spans="2:13" ht="17.25" thickBot="1" x14ac:dyDescent="0.35">
      <c r="B13" s="251"/>
      <c r="C13" s="253"/>
      <c r="D13" s="255"/>
      <c r="E13" s="253"/>
      <c r="F13" s="253"/>
      <c r="G13" s="229"/>
      <c r="I13" s="95">
        <v>45017</v>
      </c>
      <c r="J13" s="96">
        <v>99</v>
      </c>
      <c r="K13" s="181">
        <v>204</v>
      </c>
      <c r="L13" s="134">
        <v>1568</v>
      </c>
      <c r="M13" s="97">
        <f>K13/J13</f>
        <v>2.0606060606060606</v>
      </c>
    </row>
    <row r="14" spans="2:13" x14ac:dyDescent="0.3">
      <c r="B14" s="135" t="s">
        <v>9</v>
      </c>
      <c r="C14" s="230">
        <v>44927</v>
      </c>
      <c r="D14" s="136">
        <v>1</v>
      </c>
      <c r="E14" s="137">
        <v>5</v>
      </c>
      <c r="F14" s="138">
        <v>45.7</v>
      </c>
      <c r="G14" s="139">
        <f>E14/D14</f>
        <v>5</v>
      </c>
      <c r="I14" s="95">
        <v>45047</v>
      </c>
      <c r="J14" s="96">
        <v>99</v>
      </c>
      <c r="K14" s="181">
        <v>170</v>
      </c>
      <c r="L14" s="134">
        <v>1307.9000000000001</v>
      </c>
      <c r="M14" s="97">
        <f t="shared" ref="M14:M15" si="1">K14/J14</f>
        <v>1.7171717171717171</v>
      </c>
    </row>
    <row r="15" spans="2:13" x14ac:dyDescent="0.3">
      <c r="B15" s="140" t="s">
        <v>22</v>
      </c>
      <c r="C15" s="231"/>
      <c r="D15" s="141">
        <v>2</v>
      </c>
      <c r="E15" s="142">
        <v>15</v>
      </c>
      <c r="F15" s="143">
        <v>91.5</v>
      </c>
      <c r="G15" s="144">
        <f>E15/D15</f>
        <v>7.5</v>
      </c>
      <c r="I15" s="95">
        <v>45078</v>
      </c>
      <c r="J15" s="96">
        <v>99</v>
      </c>
      <c r="K15" s="179">
        <v>188</v>
      </c>
      <c r="L15" s="134">
        <v>1445.5</v>
      </c>
      <c r="M15" s="97">
        <f t="shared" si="1"/>
        <v>1.898989898989899</v>
      </c>
    </row>
    <row r="16" spans="2:13" x14ac:dyDescent="0.3">
      <c r="B16" s="140" t="s">
        <v>11</v>
      </c>
      <c r="C16" s="231"/>
      <c r="D16" s="141">
        <v>3</v>
      </c>
      <c r="E16" s="142">
        <v>8</v>
      </c>
      <c r="F16" s="145">
        <v>68.8</v>
      </c>
      <c r="G16" s="144">
        <v>0</v>
      </c>
      <c r="L16" s="146"/>
    </row>
    <row r="17" spans="2:13" ht="17.25" thickBot="1" x14ac:dyDescent="0.35">
      <c r="B17" s="147" t="s">
        <v>12</v>
      </c>
      <c r="C17" s="232"/>
      <c r="D17" s="148">
        <v>3</v>
      </c>
      <c r="E17" s="149">
        <v>27</v>
      </c>
      <c r="F17" s="150">
        <v>325.2</v>
      </c>
      <c r="G17" s="151">
        <f t="shared" ref="G17:G19" si="2">+E17/D17</f>
        <v>9</v>
      </c>
    </row>
    <row r="18" spans="2:13" ht="15" customHeight="1" thickBot="1" x14ac:dyDescent="0.35">
      <c r="B18" s="152" t="s">
        <v>9</v>
      </c>
      <c r="C18" s="246">
        <v>44958</v>
      </c>
      <c r="D18" s="153">
        <v>1</v>
      </c>
      <c r="E18" s="154">
        <v>19</v>
      </c>
      <c r="F18" s="155">
        <v>152.69999999999999</v>
      </c>
      <c r="G18" s="156">
        <f t="shared" si="2"/>
        <v>19</v>
      </c>
      <c r="I18" s="222" t="s">
        <v>64</v>
      </c>
      <c r="J18" s="223"/>
      <c r="K18" s="223"/>
      <c r="L18" s="223"/>
      <c r="M18" s="224"/>
    </row>
    <row r="19" spans="2:13" ht="17.25" thickBot="1" x14ac:dyDescent="0.35">
      <c r="B19" s="140" t="s">
        <v>22</v>
      </c>
      <c r="C19" s="231"/>
      <c r="D19" s="141">
        <v>2</v>
      </c>
      <c r="E19" s="142">
        <v>10</v>
      </c>
      <c r="F19" s="143">
        <v>63.8</v>
      </c>
      <c r="G19" s="144">
        <f t="shared" si="2"/>
        <v>5</v>
      </c>
      <c r="I19" s="225" t="s">
        <v>81</v>
      </c>
      <c r="J19" s="226"/>
      <c r="K19" s="226"/>
      <c r="L19" s="226"/>
      <c r="M19" s="227"/>
    </row>
    <row r="20" spans="2:13" x14ac:dyDescent="0.3">
      <c r="B20" s="140" t="s">
        <v>11</v>
      </c>
      <c r="C20" s="231"/>
      <c r="D20" s="141">
        <v>3</v>
      </c>
      <c r="E20" s="142">
        <v>9</v>
      </c>
      <c r="F20" s="145">
        <v>76.400000000000006</v>
      </c>
      <c r="G20" s="144">
        <v>0</v>
      </c>
      <c r="I20" s="233" t="s">
        <v>1</v>
      </c>
      <c r="J20" s="233" t="s">
        <v>2</v>
      </c>
      <c r="K20" s="195" t="s">
        <v>82</v>
      </c>
      <c r="L20" s="233" t="s">
        <v>18</v>
      </c>
      <c r="M20" s="233" t="s">
        <v>75</v>
      </c>
    </row>
    <row r="21" spans="2:13" ht="17.25" thickBot="1" x14ac:dyDescent="0.35">
      <c r="B21" s="147" t="s">
        <v>12</v>
      </c>
      <c r="C21" s="232"/>
      <c r="D21" s="157">
        <v>3</v>
      </c>
      <c r="E21" s="149">
        <v>26</v>
      </c>
      <c r="F21" s="150">
        <v>314</v>
      </c>
      <c r="G21" s="151">
        <f>+E21/D21</f>
        <v>8.6666666666666661</v>
      </c>
      <c r="I21" s="234"/>
      <c r="J21" s="234"/>
      <c r="K21" s="196"/>
      <c r="L21" s="234"/>
      <c r="M21" s="234"/>
    </row>
    <row r="22" spans="2:13" ht="15" customHeight="1" x14ac:dyDescent="0.3">
      <c r="B22" s="135" t="s">
        <v>9</v>
      </c>
      <c r="C22" s="247">
        <v>44986</v>
      </c>
      <c r="D22" s="158">
        <v>1</v>
      </c>
      <c r="E22" s="137">
        <v>18</v>
      </c>
      <c r="F22" s="159">
        <v>145.1</v>
      </c>
      <c r="G22" s="139">
        <f>+E22/D22</f>
        <v>18</v>
      </c>
      <c r="I22" s="234"/>
      <c r="J22" s="234"/>
      <c r="K22" s="196"/>
      <c r="L22" s="234"/>
      <c r="M22" s="234"/>
    </row>
    <row r="23" spans="2:13" x14ac:dyDescent="0.3">
      <c r="B23" s="140" t="s">
        <v>22</v>
      </c>
      <c r="C23" s="248"/>
      <c r="D23" s="141">
        <v>2</v>
      </c>
      <c r="E23" s="142">
        <v>11</v>
      </c>
      <c r="F23" s="143">
        <v>69.3</v>
      </c>
      <c r="G23" s="144">
        <f t="shared" ref="G23:G27" si="3">E23/D23</f>
        <v>5.5</v>
      </c>
      <c r="I23" s="234"/>
      <c r="J23" s="234"/>
      <c r="K23" s="196"/>
      <c r="L23" s="234"/>
      <c r="M23" s="234"/>
    </row>
    <row r="24" spans="2:13" x14ac:dyDescent="0.3">
      <c r="B24" s="140" t="s">
        <v>11</v>
      </c>
      <c r="C24" s="248"/>
      <c r="D24" s="141">
        <v>3</v>
      </c>
      <c r="E24" s="142">
        <v>10</v>
      </c>
      <c r="F24" s="145">
        <v>84.2</v>
      </c>
      <c r="G24" s="144">
        <f t="shared" si="3"/>
        <v>3.3333333333333335</v>
      </c>
      <c r="I24" s="234"/>
      <c r="J24" s="234"/>
      <c r="K24" s="196"/>
      <c r="L24" s="234"/>
      <c r="M24" s="234"/>
    </row>
    <row r="25" spans="2:13" ht="17.25" thickBot="1" x14ac:dyDescent="0.35">
      <c r="B25" s="147" t="s">
        <v>12</v>
      </c>
      <c r="C25" s="249"/>
      <c r="D25" s="157">
        <v>3</v>
      </c>
      <c r="E25" s="149">
        <v>26</v>
      </c>
      <c r="F25" s="160">
        <v>313</v>
      </c>
      <c r="G25" s="144">
        <f t="shared" si="3"/>
        <v>8.6666666666666661</v>
      </c>
      <c r="I25" s="95">
        <v>44927</v>
      </c>
      <c r="J25" s="161">
        <v>67</v>
      </c>
      <c r="K25" s="182">
        <v>180</v>
      </c>
      <c r="L25" s="134">
        <v>2123.6</v>
      </c>
      <c r="M25" s="162">
        <f>+K25/J25</f>
        <v>2.6865671641791047</v>
      </c>
    </row>
    <row r="26" spans="2:13" x14ac:dyDescent="0.3">
      <c r="B26" s="135" t="s">
        <v>9</v>
      </c>
      <c r="C26" s="163">
        <v>45017</v>
      </c>
      <c r="D26" s="136">
        <v>1</v>
      </c>
      <c r="E26" s="137">
        <v>18</v>
      </c>
      <c r="F26" s="138">
        <v>145.1</v>
      </c>
      <c r="G26" s="144">
        <f t="shared" si="3"/>
        <v>18</v>
      </c>
      <c r="I26" s="95">
        <v>44958</v>
      </c>
      <c r="J26" s="161">
        <v>67</v>
      </c>
      <c r="K26" s="182">
        <v>277</v>
      </c>
      <c r="L26" s="134">
        <v>3263.8</v>
      </c>
      <c r="M26" s="162">
        <f t="shared" ref="M26:M27" si="4">+K26/J26</f>
        <v>4.1343283582089549</v>
      </c>
    </row>
    <row r="27" spans="2:13" x14ac:dyDescent="0.3">
      <c r="B27" s="140" t="s">
        <v>22</v>
      </c>
      <c r="C27" s="95"/>
      <c r="D27" s="141">
        <v>2</v>
      </c>
      <c r="E27" s="142">
        <v>12</v>
      </c>
      <c r="F27" s="143">
        <v>51.68</v>
      </c>
      <c r="G27" s="144">
        <f t="shared" si="3"/>
        <v>6</v>
      </c>
      <c r="I27" s="95">
        <v>44986</v>
      </c>
      <c r="J27" s="161">
        <v>67</v>
      </c>
      <c r="K27" s="183">
        <v>216</v>
      </c>
      <c r="L27" s="143">
        <v>2546.8000000000002</v>
      </c>
      <c r="M27" s="162">
        <f t="shared" si="4"/>
        <v>3.2238805970149254</v>
      </c>
    </row>
    <row r="28" spans="2:13" x14ac:dyDescent="0.3">
      <c r="B28" s="140" t="s">
        <v>11</v>
      </c>
      <c r="C28" s="95"/>
      <c r="D28" s="141">
        <v>3</v>
      </c>
      <c r="E28" s="142">
        <v>8</v>
      </c>
      <c r="F28" s="145">
        <v>68.599999999999994</v>
      </c>
      <c r="G28" s="144">
        <f>E28/D28</f>
        <v>2.6666666666666665</v>
      </c>
      <c r="I28" s="95">
        <v>45017</v>
      </c>
      <c r="J28" s="161">
        <v>67</v>
      </c>
      <c r="K28" s="179">
        <v>176</v>
      </c>
      <c r="L28" s="143">
        <v>2076.5</v>
      </c>
      <c r="M28" s="184">
        <f>K28/J28</f>
        <v>2.6268656716417911</v>
      </c>
    </row>
    <row r="29" spans="2:13" ht="17.25" thickBot="1" x14ac:dyDescent="0.35">
      <c r="B29" s="147" t="s">
        <v>12</v>
      </c>
      <c r="C29" s="164"/>
      <c r="D29" s="148">
        <v>3</v>
      </c>
      <c r="E29" s="149">
        <v>25</v>
      </c>
      <c r="F29" s="150">
        <v>303.3</v>
      </c>
      <c r="G29" s="144">
        <f t="shared" ref="G29:G36" si="5">E29/D29</f>
        <v>8.3333333333333339</v>
      </c>
      <c r="I29" s="95">
        <v>45047</v>
      </c>
      <c r="J29" s="161">
        <v>67</v>
      </c>
      <c r="K29" s="179">
        <v>194</v>
      </c>
      <c r="L29" s="143">
        <v>2288.1</v>
      </c>
      <c r="M29" s="184">
        <f t="shared" ref="M29:M30" si="6">K29/J29</f>
        <v>2.8955223880597014</v>
      </c>
    </row>
    <row r="30" spans="2:13" x14ac:dyDescent="0.3">
      <c r="B30" s="152" t="s">
        <v>9</v>
      </c>
      <c r="C30" s="165">
        <v>45047</v>
      </c>
      <c r="D30" s="153">
        <v>1</v>
      </c>
      <c r="E30" s="154">
        <v>18</v>
      </c>
      <c r="F30" s="155">
        <v>145.1</v>
      </c>
      <c r="G30" s="144">
        <f t="shared" si="5"/>
        <v>18</v>
      </c>
      <c r="I30" s="95">
        <v>45078</v>
      </c>
      <c r="J30" s="161">
        <v>67</v>
      </c>
      <c r="K30" s="179">
        <v>229</v>
      </c>
      <c r="L30" s="143">
        <v>2699.6</v>
      </c>
      <c r="M30" s="184">
        <f t="shared" si="6"/>
        <v>3.4179104477611939</v>
      </c>
    </row>
    <row r="31" spans="2:13" x14ac:dyDescent="0.3">
      <c r="B31" s="140" t="s">
        <v>22</v>
      </c>
      <c r="C31" s="95"/>
      <c r="D31" s="141">
        <v>2</v>
      </c>
      <c r="E31" s="142">
        <v>11</v>
      </c>
      <c r="F31" s="143">
        <v>47.67</v>
      </c>
      <c r="G31" s="144">
        <f t="shared" si="5"/>
        <v>5.5</v>
      </c>
      <c r="L31" s="146"/>
    </row>
    <row r="32" spans="2:13" x14ac:dyDescent="0.3">
      <c r="B32" s="140" t="s">
        <v>11</v>
      </c>
      <c r="C32" s="95"/>
      <c r="D32" s="141">
        <v>3</v>
      </c>
      <c r="E32" s="166">
        <v>9</v>
      </c>
      <c r="F32" s="167">
        <v>76.400000000000006</v>
      </c>
      <c r="G32" s="144">
        <f t="shared" si="5"/>
        <v>3</v>
      </c>
      <c r="L32" s="168"/>
    </row>
    <row r="33" spans="2:12" ht="17.25" thickBot="1" x14ac:dyDescent="0.35">
      <c r="B33" s="147" t="s">
        <v>12</v>
      </c>
      <c r="C33" s="164"/>
      <c r="D33" s="169">
        <v>3</v>
      </c>
      <c r="E33" s="170" t="s">
        <v>68</v>
      </c>
      <c r="F33" s="171" t="s">
        <v>69</v>
      </c>
      <c r="G33" s="144"/>
      <c r="L33" s="168"/>
    </row>
    <row r="34" spans="2:12" x14ac:dyDescent="0.3">
      <c r="B34" s="135" t="s">
        <v>9</v>
      </c>
      <c r="C34" s="173">
        <v>45078</v>
      </c>
      <c r="D34" s="158">
        <v>1</v>
      </c>
      <c r="E34" s="154">
        <v>0</v>
      </c>
      <c r="F34" s="174">
        <v>7.4</v>
      </c>
      <c r="G34" s="144">
        <f t="shared" si="5"/>
        <v>0</v>
      </c>
      <c r="L34" s="168"/>
    </row>
    <row r="35" spans="2:12" x14ac:dyDescent="0.3">
      <c r="B35" s="140" t="s">
        <v>22</v>
      </c>
      <c r="C35" s="175"/>
      <c r="D35" s="141">
        <v>2</v>
      </c>
      <c r="E35" s="142">
        <v>17</v>
      </c>
      <c r="F35" s="143">
        <v>71.27</v>
      </c>
      <c r="G35" s="144">
        <f t="shared" si="5"/>
        <v>8.5</v>
      </c>
      <c r="L35" s="168"/>
    </row>
    <row r="36" spans="2:12" x14ac:dyDescent="0.3">
      <c r="B36" s="140" t="s">
        <v>11</v>
      </c>
      <c r="C36" s="175"/>
      <c r="D36" s="141">
        <v>3</v>
      </c>
      <c r="E36" s="166">
        <v>11</v>
      </c>
      <c r="F36" s="167">
        <v>91.8</v>
      </c>
      <c r="G36" s="144">
        <f t="shared" si="5"/>
        <v>3.6666666666666665</v>
      </c>
      <c r="L36" s="168"/>
    </row>
    <row r="37" spans="2:12" ht="17.25" thickBot="1" x14ac:dyDescent="0.35">
      <c r="B37" s="147" t="s">
        <v>12</v>
      </c>
      <c r="C37" s="176"/>
      <c r="D37" s="169">
        <v>3</v>
      </c>
      <c r="E37" s="170" t="s">
        <v>68</v>
      </c>
      <c r="F37" s="177" t="s">
        <v>69</v>
      </c>
      <c r="G37" s="172"/>
      <c r="L37" s="168"/>
    </row>
    <row r="38" spans="2:12" x14ac:dyDescent="0.3">
      <c r="L38" s="168"/>
    </row>
  </sheetData>
  <customSheetViews>
    <customSheetView guid="{5FCED71E-E490-4843-8073-DB308FFC60E4}" scale="77" showGridLines="0">
      <selection activeCell="I28" sqref="I28"/>
      <pageMargins left="0.7" right="0.7" top="0.75" bottom="0.75" header="0.3" footer="0.3"/>
    </customSheetView>
    <customSheetView guid="{6348123E-E71C-4D46-BA3B-F837DFD80CFE}" scale="77" showGridLines="0">
      <selection activeCell="K35" sqref="K35"/>
      <pageMargins left="0.7" right="0.7" top="0.75" bottom="0.75" header="0.3" footer="0.3"/>
    </customSheetView>
    <customSheetView guid="{4B30823C-C1EC-474B-8F74-B7A0B986AB34}" scale="77" showGridLines="0">
      <selection activeCell="I28" sqref="I28"/>
      <pageMargins left="0.7" right="0.7" top="0.75" bottom="0.75" header="0.3" footer="0.3"/>
    </customSheetView>
  </customSheetViews>
  <mergeCells count="29">
    <mergeCell ref="B5:G5"/>
    <mergeCell ref="B7:F7"/>
    <mergeCell ref="B8:F8"/>
    <mergeCell ref="C18:C21"/>
    <mergeCell ref="C22:C25"/>
    <mergeCell ref="B9:F9"/>
    <mergeCell ref="B10:F10"/>
    <mergeCell ref="B11:F11"/>
    <mergeCell ref="B12:B13"/>
    <mergeCell ref="C12:C13"/>
    <mergeCell ref="D12:D13"/>
    <mergeCell ref="E12:E13"/>
    <mergeCell ref="F12:F13"/>
    <mergeCell ref="I5:M5"/>
    <mergeCell ref="I6:M6"/>
    <mergeCell ref="I8:I9"/>
    <mergeCell ref="J8:J9"/>
    <mergeCell ref="K8:K9"/>
    <mergeCell ref="L8:L9"/>
    <mergeCell ref="M8:M9"/>
    <mergeCell ref="I18:M18"/>
    <mergeCell ref="I19:M19"/>
    <mergeCell ref="G12:G13"/>
    <mergeCell ref="C14:C17"/>
    <mergeCell ref="I20:I24"/>
    <mergeCell ref="J20:J24"/>
    <mergeCell ref="K20:K24"/>
    <mergeCell ref="L20:L24"/>
    <mergeCell ref="M20:M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X91"/>
  <sheetViews>
    <sheetView showGridLines="0" zoomScale="71" zoomScaleNormal="73" workbookViewId="0">
      <selection activeCell="E55" sqref="E55"/>
    </sheetView>
  </sheetViews>
  <sheetFormatPr baseColWidth="10" defaultRowHeight="15" x14ac:dyDescent="0.25"/>
  <cols>
    <col min="16" max="16" width="16.85546875" customWidth="1"/>
    <col min="25" max="25" width="10.140625" customWidth="1"/>
  </cols>
  <sheetData>
    <row r="3" spans="1:23" ht="15.75" thickBot="1" x14ac:dyDescent="0.3"/>
    <row r="4" spans="1:23" ht="16.5" thickBot="1" x14ac:dyDescent="0.3">
      <c r="A4" s="259" t="s">
        <v>61</v>
      </c>
      <c r="B4" s="260"/>
      <c r="C4" s="260"/>
      <c r="D4" s="260"/>
      <c r="E4" s="261"/>
      <c r="F4" s="15"/>
      <c r="G4" s="259" t="s">
        <v>61</v>
      </c>
      <c r="H4" s="260"/>
      <c r="I4" s="260"/>
      <c r="J4" s="260"/>
      <c r="K4" s="261"/>
      <c r="L4" s="16"/>
      <c r="M4" s="259" t="s">
        <v>61</v>
      </c>
      <c r="N4" s="260"/>
      <c r="O4" s="260"/>
      <c r="P4" s="260"/>
      <c r="Q4" s="261"/>
      <c r="R4" s="16"/>
      <c r="S4" s="259" t="s">
        <v>61</v>
      </c>
      <c r="T4" s="260"/>
      <c r="U4" s="260"/>
      <c r="V4" s="260"/>
      <c r="W4" s="261"/>
    </row>
    <row r="5" spans="1:23" x14ac:dyDescent="0.25">
      <c r="A5" s="256" t="s">
        <v>23</v>
      </c>
      <c r="B5" s="256"/>
      <c r="C5" s="256"/>
      <c r="D5" s="256"/>
      <c r="E5" s="256"/>
      <c r="F5" s="15"/>
      <c r="G5" s="256" t="s">
        <v>24</v>
      </c>
      <c r="H5" s="256"/>
      <c r="I5" s="256"/>
      <c r="J5" s="256"/>
      <c r="K5" s="256"/>
      <c r="L5" s="17"/>
      <c r="M5" s="256" t="s">
        <v>25</v>
      </c>
      <c r="N5" s="256"/>
      <c r="O5" s="256"/>
      <c r="P5" s="256"/>
      <c r="Q5" s="256"/>
      <c r="R5" s="17"/>
      <c r="S5" s="257" t="s">
        <v>26</v>
      </c>
      <c r="T5" s="257"/>
      <c r="U5" s="257"/>
      <c r="V5" s="257"/>
      <c r="W5" s="257"/>
    </row>
    <row r="6" spans="1:23" x14ac:dyDescent="0.25">
      <c r="A6" s="18"/>
      <c r="B6" s="18"/>
      <c r="C6" s="18"/>
      <c r="D6" s="18"/>
      <c r="E6" s="19"/>
      <c r="F6" s="15"/>
      <c r="G6" s="18"/>
      <c r="H6" s="18"/>
      <c r="I6" s="18"/>
      <c r="J6" s="18"/>
      <c r="K6" s="19"/>
      <c r="L6" s="20"/>
      <c r="M6" s="18"/>
      <c r="N6" s="18"/>
      <c r="O6" s="18"/>
      <c r="P6" s="19"/>
      <c r="Q6" s="19"/>
      <c r="R6" s="20"/>
      <c r="S6" s="18"/>
      <c r="T6" s="18"/>
      <c r="U6" s="18"/>
      <c r="V6" s="18"/>
      <c r="W6" s="19"/>
    </row>
    <row r="7" spans="1:23" x14ac:dyDescent="0.25">
      <c r="A7" s="258" t="s">
        <v>1</v>
      </c>
      <c r="B7" s="258" t="s">
        <v>2</v>
      </c>
      <c r="C7" s="258" t="s">
        <v>3</v>
      </c>
      <c r="D7" s="258" t="s">
        <v>13</v>
      </c>
      <c r="E7" s="258" t="s">
        <v>5</v>
      </c>
      <c r="F7" s="15"/>
      <c r="G7" s="258" t="s">
        <v>1</v>
      </c>
      <c r="H7" s="258" t="s">
        <v>2</v>
      </c>
      <c r="I7" s="258" t="s">
        <v>3</v>
      </c>
      <c r="J7" s="258" t="s">
        <v>13</v>
      </c>
      <c r="K7" s="258" t="s">
        <v>5</v>
      </c>
      <c r="L7" s="21"/>
      <c r="M7" s="258" t="s">
        <v>1</v>
      </c>
      <c r="N7" s="258" t="s">
        <v>2</v>
      </c>
      <c r="O7" s="258" t="s">
        <v>3</v>
      </c>
      <c r="P7" s="258" t="s">
        <v>13</v>
      </c>
      <c r="Q7" s="258" t="s">
        <v>5</v>
      </c>
      <c r="R7" s="21"/>
      <c r="S7" s="258" t="s">
        <v>1</v>
      </c>
      <c r="T7" s="258" t="s">
        <v>2</v>
      </c>
      <c r="U7" s="258" t="s">
        <v>3</v>
      </c>
      <c r="V7" s="258" t="s">
        <v>13</v>
      </c>
      <c r="W7" s="258" t="s">
        <v>5</v>
      </c>
    </row>
    <row r="8" spans="1:23" x14ac:dyDescent="0.25">
      <c r="A8" s="258"/>
      <c r="B8" s="258"/>
      <c r="C8" s="258"/>
      <c r="D8" s="258"/>
      <c r="E8" s="258"/>
      <c r="F8" s="15"/>
      <c r="G8" s="258"/>
      <c r="H8" s="258"/>
      <c r="I8" s="258"/>
      <c r="J8" s="258"/>
      <c r="K8" s="258"/>
      <c r="L8" s="21"/>
      <c r="M8" s="258"/>
      <c r="N8" s="258"/>
      <c r="O8" s="258"/>
      <c r="P8" s="258"/>
      <c r="Q8" s="258"/>
      <c r="R8" s="21"/>
      <c r="S8" s="258"/>
      <c r="T8" s="258"/>
      <c r="U8" s="258"/>
      <c r="V8" s="258"/>
      <c r="W8" s="258"/>
    </row>
    <row r="9" spans="1:23" x14ac:dyDescent="0.25">
      <c r="A9" s="64">
        <v>44927</v>
      </c>
      <c r="B9" s="12">
        <v>2</v>
      </c>
      <c r="C9" s="23">
        <v>295</v>
      </c>
      <c r="D9" s="23">
        <v>284</v>
      </c>
      <c r="E9" s="65">
        <f>+D9/B9</f>
        <v>142</v>
      </c>
      <c r="F9" s="15"/>
      <c r="G9" s="64">
        <v>44927</v>
      </c>
      <c r="H9" s="10">
        <v>3</v>
      </c>
      <c r="I9" s="24">
        <v>360.4</v>
      </c>
      <c r="J9" s="24">
        <v>325</v>
      </c>
      <c r="K9" s="34">
        <f t="shared" ref="K9:K11" si="0">+J9/H9</f>
        <v>108.33333333333333</v>
      </c>
      <c r="L9" s="22"/>
      <c r="M9" s="64">
        <v>44927</v>
      </c>
      <c r="N9" s="10">
        <v>4</v>
      </c>
      <c r="O9" s="34">
        <v>244.4</v>
      </c>
      <c r="P9" s="34">
        <v>203</v>
      </c>
      <c r="Q9" s="34">
        <f t="shared" ref="Q9:Q11" si="1">+P9/N9</f>
        <v>50.75</v>
      </c>
      <c r="R9" s="22"/>
      <c r="S9" s="64">
        <v>44927</v>
      </c>
      <c r="T9" s="12">
        <v>6</v>
      </c>
      <c r="U9" s="23">
        <f>744.5-321.15-57.81</f>
        <v>365.54</v>
      </c>
      <c r="V9" s="65">
        <v>361</v>
      </c>
      <c r="W9" s="65">
        <f t="shared" ref="W9:W11" si="2">+V9/T9</f>
        <v>60.166666666666664</v>
      </c>
    </row>
    <row r="10" spans="1:23" x14ac:dyDescent="0.25">
      <c r="A10" s="64">
        <v>44958</v>
      </c>
      <c r="B10" s="12">
        <v>2</v>
      </c>
      <c r="C10" s="23">
        <v>340</v>
      </c>
      <c r="D10" s="23">
        <v>342</v>
      </c>
      <c r="E10" s="65">
        <f>+D10/B10</f>
        <v>171</v>
      </c>
      <c r="F10" s="15"/>
      <c r="G10" s="64">
        <v>44958</v>
      </c>
      <c r="H10" s="10">
        <v>3</v>
      </c>
      <c r="I10" s="24">
        <v>366</v>
      </c>
      <c r="J10" s="24">
        <v>343</v>
      </c>
      <c r="K10" s="34">
        <f t="shared" si="0"/>
        <v>114.33333333333333</v>
      </c>
      <c r="L10" s="22"/>
      <c r="M10" s="64">
        <v>44958</v>
      </c>
      <c r="N10" s="10">
        <v>4</v>
      </c>
      <c r="O10" s="25">
        <v>253.5</v>
      </c>
      <c r="P10" s="34">
        <v>192</v>
      </c>
      <c r="Q10" s="34">
        <f t="shared" si="1"/>
        <v>48</v>
      </c>
      <c r="R10" s="22"/>
      <c r="S10" s="64">
        <v>44958</v>
      </c>
      <c r="T10" s="12">
        <v>6</v>
      </c>
      <c r="U10" s="23">
        <v>282.2</v>
      </c>
      <c r="V10" s="23">
        <v>273</v>
      </c>
      <c r="W10" s="65">
        <f t="shared" si="2"/>
        <v>45.5</v>
      </c>
    </row>
    <row r="11" spans="1:23" x14ac:dyDescent="0.25">
      <c r="A11" s="64">
        <v>44986</v>
      </c>
      <c r="B11" s="12">
        <v>2</v>
      </c>
      <c r="C11" s="23">
        <v>299.5</v>
      </c>
      <c r="D11" s="23">
        <v>303</v>
      </c>
      <c r="E11" s="65">
        <f>+D11/B11</f>
        <v>151.5</v>
      </c>
      <c r="F11" s="15"/>
      <c r="G11" s="64">
        <v>44986</v>
      </c>
      <c r="H11" s="10">
        <v>3</v>
      </c>
      <c r="I11" s="24">
        <v>376.9</v>
      </c>
      <c r="J11" s="24">
        <v>363</v>
      </c>
      <c r="K11" s="34">
        <f t="shared" si="0"/>
        <v>121</v>
      </c>
      <c r="L11" s="22"/>
      <c r="M11" s="64">
        <v>44986</v>
      </c>
      <c r="N11" s="10">
        <v>4</v>
      </c>
      <c r="O11" s="25">
        <v>234.1</v>
      </c>
      <c r="P11" s="34">
        <v>201</v>
      </c>
      <c r="Q11" s="34">
        <f t="shared" si="1"/>
        <v>50.25</v>
      </c>
      <c r="R11" s="22"/>
      <c r="S11" s="64">
        <v>44986</v>
      </c>
      <c r="T11" s="12">
        <v>6</v>
      </c>
      <c r="U11" s="23">
        <v>0</v>
      </c>
      <c r="V11" s="23">
        <v>0</v>
      </c>
      <c r="W11" s="65">
        <f t="shared" si="2"/>
        <v>0</v>
      </c>
    </row>
    <row r="12" spans="1:23" x14ac:dyDescent="0.25">
      <c r="A12" s="64">
        <v>45017</v>
      </c>
      <c r="B12" s="12">
        <v>2</v>
      </c>
      <c r="C12" s="23">
        <v>299.5</v>
      </c>
      <c r="D12" s="23">
        <v>303</v>
      </c>
      <c r="E12" s="65">
        <f>D12/B12</f>
        <v>151.5</v>
      </c>
      <c r="F12" s="15"/>
      <c r="G12" s="64">
        <v>45017</v>
      </c>
      <c r="H12" s="10">
        <v>3</v>
      </c>
      <c r="I12" s="24">
        <v>321.5</v>
      </c>
      <c r="J12" s="24">
        <v>307</v>
      </c>
      <c r="K12" s="34">
        <f>J12/H12</f>
        <v>102.33333333333333</v>
      </c>
      <c r="L12" s="22"/>
      <c r="M12" s="64">
        <v>45017</v>
      </c>
      <c r="N12" s="10">
        <v>4</v>
      </c>
      <c r="O12" s="25">
        <v>169.1</v>
      </c>
      <c r="P12" s="34">
        <v>150</v>
      </c>
      <c r="Q12" s="34">
        <f>P12/N12</f>
        <v>37.5</v>
      </c>
      <c r="R12" s="22"/>
      <c r="S12" s="64">
        <v>45017</v>
      </c>
      <c r="T12" s="12">
        <v>6</v>
      </c>
      <c r="U12" s="23">
        <v>211.7</v>
      </c>
      <c r="V12" s="23">
        <v>140</v>
      </c>
      <c r="W12" s="65">
        <f>V12/T12</f>
        <v>23.333333333333332</v>
      </c>
    </row>
    <row r="13" spans="1:23" x14ac:dyDescent="0.25">
      <c r="A13" s="64">
        <v>45047</v>
      </c>
      <c r="B13" s="12">
        <v>2</v>
      </c>
      <c r="C13" s="23">
        <v>343</v>
      </c>
      <c r="D13" s="23">
        <v>348</v>
      </c>
      <c r="E13" s="65">
        <f>D13/B13</f>
        <v>174</v>
      </c>
      <c r="F13" s="15"/>
      <c r="G13" s="64">
        <v>45047</v>
      </c>
      <c r="H13" s="10">
        <v>3</v>
      </c>
      <c r="I13" s="24">
        <v>354.6</v>
      </c>
      <c r="J13" s="24">
        <v>343</v>
      </c>
      <c r="K13" s="34">
        <f t="shared" ref="K13:K14" si="3">J13/H13</f>
        <v>114.33333333333333</v>
      </c>
      <c r="L13" s="22"/>
      <c r="M13" s="64">
        <v>45047</v>
      </c>
      <c r="N13" s="10">
        <v>4</v>
      </c>
      <c r="O13" s="25">
        <v>163.1</v>
      </c>
      <c r="P13" s="34">
        <v>145</v>
      </c>
      <c r="Q13" s="34">
        <f t="shared" ref="Q13:Q14" si="4">P13/N13</f>
        <v>36.25</v>
      </c>
      <c r="R13" s="22"/>
      <c r="S13" s="64">
        <v>45047</v>
      </c>
      <c r="T13" s="12">
        <v>6</v>
      </c>
      <c r="U13" s="23">
        <v>333.2</v>
      </c>
      <c r="V13" s="23">
        <v>329</v>
      </c>
      <c r="W13" s="65">
        <f t="shared" ref="W13:W14" si="5">V13/T13</f>
        <v>54.833333333333336</v>
      </c>
    </row>
    <row r="14" spans="1:23" x14ac:dyDescent="0.25">
      <c r="A14" s="64">
        <v>45078</v>
      </c>
      <c r="B14" s="12">
        <v>2</v>
      </c>
      <c r="C14" s="23">
        <v>263.5</v>
      </c>
      <c r="D14" s="23">
        <v>273</v>
      </c>
      <c r="E14" s="65">
        <f>D14/B14</f>
        <v>136.5</v>
      </c>
      <c r="F14" s="15"/>
      <c r="G14" s="64">
        <v>45078</v>
      </c>
      <c r="H14" s="10">
        <v>3</v>
      </c>
      <c r="I14" s="24">
        <v>360.5</v>
      </c>
      <c r="J14" s="24">
        <v>349</v>
      </c>
      <c r="K14" s="34">
        <f t="shared" si="3"/>
        <v>116.33333333333333</v>
      </c>
      <c r="L14" s="22"/>
      <c r="M14" s="64">
        <v>45078</v>
      </c>
      <c r="N14" s="10">
        <v>4</v>
      </c>
      <c r="O14" s="25">
        <v>164.6</v>
      </c>
      <c r="P14" s="34">
        <v>148</v>
      </c>
      <c r="Q14" s="34">
        <f t="shared" si="4"/>
        <v>37</v>
      </c>
      <c r="R14" s="22"/>
      <c r="S14" s="64">
        <v>45078</v>
      </c>
      <c r="T14" s="12">
        <v>6</v>
      </c>
      <c r="U14" s="23">
        <v>538.20000000000005</v>
      </c>
      <c r="V14" s="23">
        <v>542</v>
      </c>
      <c r="W14" s="65">
        <f t="shared" si="5"/>
        <v>90.333333333333329</v>
      </c>
    </row>
    <row r="15" spans="1:23" x14ac:dyDescent="0.25">
      <c r="A15" s="67" t="s">
        <v>20</v>
      </c>
      <c r="B15" s="68">
        <f>AVERAGE(B9:B11)</f>
        <v>2</v>
      </c>
      <c r="C15" s="68">
        <f>AVERAGE(C9:C14)</f>
        <v>306.75</v>
      </c>
      <c r="D15" s="68">
        <f>AVERAGE(D9:D14)</f>
        <v>308.83333333333331</v>
      </c>
      <c r="E15" s="68">
        <f>AVERAGE(E9:E11)</f>
        <v>154.83333333333334</v>
      </c>
      <c r="F15" s="26"/>
      <c r="G15" s="67" t="s">
        <v>20</v>
      </c>
      <c r="H15" s="68">
        <f>AVERAGE(H9:H11)</f>
        <v>3</v>
      </c>
      <c r="I15" s="68">
        <f>AVERAGE(I9:I14)</f>
        <v>356.65000000000003</v>
      </c>
      <c r="J15" s="68">
        <f>AVERAGE(J9:J14)</f>
        <v>338.33333333333331</v>
      </c>
      <c r="K15" s="68">
        <f>AVERAGE(K9:K11)</f>
        <v>114.55555555555554</v>
      </c>
      <c r="L15" s="27"/>
      <c r="M15" s="68" t="s">
        <v>20</v>
      </c>
      <c r="N15" s="68">
        <f>AVERAGE(N9:N11)</f>
        <v>4</v>
      </c>
      <c r="O15" s="68">
        <f>AVERAGE(O9:O11)</f>
        <v>244</v>
      </c>
      <c r="P15" s="68">
        <f>AVERAGE(P9:P14)</f>
        <v>173.16666666666666</v>
      </c>
      <c r="Q15" s="68">
        <f>AVERAGE(Q9:Q11)</f>
        <v>49.666666666666664</v>
      </c>
      <c r="R15" s="27"/>
      <c r="S15" s="68" t="s">
        <v>20</v>
      </c>
      <c r="T15" s="68">
        <f>AVERAGE(T9:T11)</f>
        <v>6</v>
      </c>
      <c r="U15" s="68">
        <f>AVERAGE(U9:U11)</f>
        <v>215.91333333333333</v>
      </c>
      <c r="V15" s="68">
        <f>AVERAGE(V9:V14)</f>
        <v>274.16666666666669</v>
      </c>
      <c r="W15" s="68">
        <f>AVERAGE(W9:W11)</f>
        <v>35.222222222222221</v>
      </c>
    </row>
    <row r="16" spans="1:23" x14ac:dyDescent="0.25">
      <c r="A16" s="28"/>
      <c r="B16" s="28"/>
      <c r="C16" s="26"/>
      <c r="D16" s="26"/>
      <c r="E16" s="29"/>
      <c r="F16" s="15"/>
      <c r="G16" s="30"/>
      <c r="H16" s="15"/>
      <c r="I16" s="15"/>
      <c r="J16" s="15"/>
      <c r="K16" s="15"/>
      <c r="L16" s="31"/>
      <c r="M16" s="15"/>
      <c r="N16" s="15"/>
      <c r="O16" s="15"/>
      <c r="P16" s="15"/>
      <c r="Q16" s="15"/>
      <c r="R16" s="31"/>
      <c r="S16" s="15"/>
      <c r="T16" s="15"/>
      <c r="U16" s="28"/>
      <c r="V16" s="28"/>
      <c r="W16" s="26"/>
    </row>
    <row r="17" spans="1:24" x14ac:dyDescent="0.25">
      <c r="A17" s="28"/>
      <c r="B17" s="28"/>
      <c r="C17" s="26"/>
      <c r="D17" s="26"/>
      <c r="E17" s="29"/>
      <c r="F17" s="15"/>
      <c r="G17" s="30"/>
      <c r="H17" s="15"/>
      <c r="I17" s="15"/>
      <c r="J17" s="15"/>
      <c r="K17" s="15"/>
      <c r="L17" s="31"/>
      <c r="M17" s="15"/>
      <c r="N17" s="15"/>
      <c r="O17" s="15"/>
      <c r="P17" s="15"/>
      <c r="Q17" s="15"/>
      <c r="R17" s="31"/>
      <c r="S17" s="15"/>
      <c r="T17" s="15"/>
      <c r="U17" s="28"/>
      <c r="V17" s="28"/>
      <c r="W17" s="26"/>
    </row>
    <row r="18" spans="1:24" ht="15.75" thickBot="1" x14ac:dyDescent="0.3">
      <c r="A18" s="32"/>
      <c r="B18" s="32"/>
      <c r="C18" s="32"/>
      <c r="D18" s="32"/>
      <c r="E18" s="15"/>
      <c r="F18" s="15"/>
      <c r="G18" s="15"/>
      <c r="H18" s="15"/>
      <c r="I18" s="15"/>
      <c r="J18" s="15"/>
      <c r="K18" s="15"/>
      <c r="L18" s="31"/>
      <c r="M18" s="15"/>
      <c r="N18" s="15"/>
      <c r="O18" s="15"/>
      <c r="P18" s="15"/>
      <c r="Q18" s="15"/>
      <c r="R18" s="31"/>
      <c r="S18" s="15"/>
      <c r="T18" s="15"/>
      <c r="U18" s="32"/>
      <c r="V18" s="32"/>
      <c r="W18" s="32"/>
    </row>
    <row r="19" spans="1:24" ht="16.5" thickBot="1" x14ac:dyDescent="0.3">
      <c r="A19" s="259" t="s">
        <v>61</v>
      </c>
      <c r="B19" s="260"/>
      <c r="C19" s="260"/>
      <c r="D19" s="260"/>
      <c r="E19" s="261"/>
      <c r="F19" s="15"/>
      <c r="G19" s="259" t="s">
        <v>61</v>
      </c>
      <c r="H19" s="260"/>
      <c r="I19" s="260"/>
      <c r="J19" s="260"/>
      <c r="K19" s="261"/>
      <c r="L19" s="16"/>
      <c r="M19" s="259" t="s">
        <v>61</v>
      </c>
      <c r="N19" s="260"/>
      <c r="O19" s="260"/>
      <c r="P19" s="260"/>
      <c r="Q19" s="261"/>
      <c r="R19" s="16"/>
      <c r="S19" s="259" t="s">
        <v>61</v>
      </c>
      <c r="T19" s="260"/>
      <c r="U19" s="260"/>
      <c r="V19" s="260"/>
      <c r="W19" s="261"/>
    </row>
    <row r="20" spans="1:24" x14ac:dyDescent="0.25">
      <c r="A20" s="262" t="s">
        <v>27</v>
      </c>
      <c r="B20" s="262"/>
      <c r="C20" s="262"/>
      <c r="D20" s="262"/>
      <c r="E20" s="262"/>
      <c r="F20" s="31"/>
      <c r="H20" s="75"/>
      <c r="I20" s="75" t="s">
        <v>28</v>
      </c>
      <c r="J20" s="75"/>
      <c r="K20" s="75"/>
      <c r="L20" s="17"/>
      <c r="M20" s="256" t="s">
        <v>29</v>
      </c>
      <c r="N20" s="256"/>
      <c r="O20" s="256"/>
      <c r="P20" s="256"/>
      <c r="Q20" s="256"/>
      <c r="R20" s="17"/>
      <c r="S20" s="257" t="s">
        <v>30</v>
      </c>
      <c r="T20" s="257"/>
      <c r="U20" s="257"/>
      <c r="V20" s="257"/>
      <c r="W20" s="257"/>
    </row>
    <row r="21" spans="1:24" x14ac:dyDescent="0.25">
      <c r="A21" s="18"/>
      <c r="B21" s="18"/>
      <c r="C21" s="18"/>
      <c r="D21" s="19"/>
      <c r="E21" s="19"/>
      <c r="F21" s="15"/>
      <c r="G21" s="18"/>
      <c r="H21" s="18"/>
      <c r="I21" s="18"/>
      <c r="J21" s="18"/>
      <c r="K21" s="33"/>
      <c r="L21" s="20"/>
      <c r="M21" s="18"/>
      <c r="N21" s="18"/>
      <c r="O21" s="18"/>
      <c r="P21" s="19"/>
      <c r="Q21" s="19"/>
      <c r="R21" s="20"/>
      <c r="S21" s="18"/>
      <c r="T21" s="18"/>
      <c r="U21" s="18"/>
      <c r="V21" s="18"/>
      <c r="W21" s="19"/>
    </row>
    <row r="22" spans="1:24" x14ac:dyDescent="0.25">
      <c r="A22" s="258" t="s">
        <v>1</v>
      </c>
      <c r="B22" s="258" t="s">
        <v>2</v>
      </c>
      <c r="C22" s="258" t="s">
        <v>31</v>
      </c>
      <c r="D22" s="258" t="s">
        <v>13</v>
      </c>
      <c r="E22" s="258" t="s">
        <v>5</v>
      </c>
      <c r="F22" s="15"/>
      <c r="G22" s="258" t="s">
        <v>1</v>
      </c>
      <c r="H22" s="258" t="s">
        <v>2</v>
      </c>
      <c r="I22" s="258" t="s">
        <v>3</v>
      </c>
      <c r="J22" s="258" t="s">
        <v>13</v>
      </c>
      <c r="K22" s="258" t="s">
        <v>5</v>
      </c>
      <c r="L22" s="21"/>
      <c r="M22" s="258" t="s">
        <v>1</v>
      </c>
      <c r="N22" s="258" t="s">
        <v>2</v>
      </c>
      <c r="O22" s="258" t="s">
        <v>3</v>
      </c>
      <c r="P22" s="258" t="s">
        <v>13</v>
      </c>
      <c r="Q22" s="258" t="s">
        <v>5</v>
      </c>
      <c r="R22" s="21"/>
      <c r="S22" s="258" t="s">
        <v>1</v>
      </c>
      <c r="T22" s="258" t="s">
        <v>2</v>
      </c>
      <c r="U22" s="258" t="s">
        <v>3</v>
      </c>
      <c r="V22" s="258" t="s">
        <v>13</v>
      </c>
      <c r="W22" s="258" t="s">
        <v>5</v>
      </c>
    </row>
    <row r="23" spans="1:24" x14ac:dyDescent="0.25">
      <c r="A23" s="258"/>
      <c r="B23" s="258"/>
      <c r="C23" s="258"/>
      <c r="D23" s="258"/>
      <c r="E23" s="258"/>
      <c r="F23" s="15"/>
      <c r="G23" s="258"/>
      <c r="H23" s="258"/>
      <c r="I23" s="258"/>
      <c r="J23" s="258"/>
      <c r="K23" s="258"/>
      <c r="L23" s="21"/>
      <c r="M23" s="258"/>
      <c r="N23" s="258"/>
      <c r="O23" s="258"/>
      <c r="P23" s="258"/>
      <c r="Q23" s="258"/>
      <c r="R23" s="21"/>
      <c r="S23" s="258"/>
      <c r="T23" s="258"/>
      <c r="U23" s="258"/>
      <c r="V23" s="258"/>
      <c r="W23" s="258"/>
    </row>
    <row r="24" spans="1:24" x14ac:dyDescent="0.25">
      <c r="A24" s="64">
        <v>44927</v>
      </c>
      <c r="B24" s="12">
        <v>4</v>
      </c>
      <c r="C24" s="66">
        <f>527.5*30/100</f>
        <v>158.25</v>
      </c>
      <c r="D24" s="65">
        <f>395*30/100</f>
        <v>118.5</v>
      </c>
      <c r="E24" s="65">
        <f>+D24/B24</f>
        <v>29.625</v>
      </c>
      <c r="F24" s="15"/>
      <c r="G24" s="64">
        <v>44927</v>
      </c>
      <c r="H24" s="10">
        <v>5</v>
      </c>
      <c r="I24" s="34">
        <v>387.3</v>
      </c>
      <c r="J24" s="24">
        <v>400</v>
      </c>
      <c r="K24" s="34">
        <f>+J24/H24</f>
        <v>80</v>
      </c>
      <c r="L24" s="22"/>
      <c r="M24" s="64">
        <v>44927</v>
      </c>
      <c r="N24" s="10">
        <v>5</v>
      </c>
      <c r="O24" s="24">
        <v>367.9</v>
      </c>
      <c r="P24" s="34">
        <v>274</v>
      </c>
      <c r="Q24" s="34">
        <f>+P24/N24</f>
        <v>54.8</v>
      </c>
      <c r="R24" s="22"/>
      <c r="S24" s="64">
        <v>44927</v>
      </c>
      <c r="T24" s="10">
        <v>6</v>
      </c>
      <c r="U24" s="24">
        <v>433.5</v>
      </c>
      <c r="V24" s="24">
        <v>374</v>
      </c>
      <c r="W24" s="34">
        <f>+V24/T24</f>
        <v>62.333333333333336</v>
      </c>
    </row>
    <row r="25" spans="1:24" x14ac:dyDescent="0.25">
      <c r="A25" s="64">
        <v>44958</v>
      </c>
      <c r="B25" s="12">
        <v>4</v>
      </c>
      <c r="C25" s="66">
        <f>549.1*30/100</f>
        <v>164.73</v>
      </c>
      <c r="D25" s="65">
        <f>422*30/100</f>
        <v>126.6</v>
      </c>
      <c r="E25" s="65">
        <f t="shared" ref="E25:E26" si="6">+D25/B25</f>
        <v>31.65</v>
      </c>
      <c r="F25" s="15"/>
      <c r="G25" s="64">
        <v>44958</v>
      </c>
      <c r="H25" s="10">
        <v>5</v>
      </c>
      <c r="I25" s="34">
        <v>382.3</v>
      </c>
      <c r="J25" s="24">
        <v>393</v>
      </c>
      <c r="K25" s="34">
        <f t="shared" ref="K25:K26" si="7">+J25/H25</f>
        <v>78.599999999999994</v>
      </c>
      <c r="L25" s="22"/>
      <c r="M25" s="64">
        <v>44958</v>
      </c>
      <c r="N25" s="10">
        <v>5</v>
      </c>
      <c r="O25" s="24">
        <v>347.6</v>
      </c>
      <c r="P25" s="34">
        <v>262</v>
      </c>
      <c r="Q25" s="34">
        <f t="shared" ref="Q25:Q29" si="8">+P25/N25</f>
        <v>52.4</v>
      </c>
      <c r="R25" s="22"/>
      <c r="S25" s="64">
        <v>44958</v>
      </c>
      <c r="T25" s="10">
        <v>6</v>
      </c>
      <c r="U25" s="24">
        <v>365.7</v>
      </c>
      <c r="V25" s="24">
        <v>315</v>
      </c>
      <c r="W25" s="34">
        <f t="shared" ref="W25:W29" si="9">+V25/T25</f>
        <v>52.5</v>
      </c>
    </row>
    <row r="26" spans="1:24" x14ac:dyDescent="0.25">
      <c r="A26" s="64">
        <v>44986</v>
      </c>
      <c r="B26" s="12">
        <v>4</v>
      </c>
      <c r="C26" s="66">
        <v>166.36</v>
      </c>
      <c r="D26" s="65">
        <v>128</v>
      </c>
      <c r="E26" s="65">
        <f t="shared" si="6"/>
        <v>32</v>
      </c>
      <c r="F26" s="15"/>
      <c r="G26" s="64">
        <v>44986</v>
      </c>
      <c r="H26" s="10">
        <v>5</v>
      </c>
      <c r="I26" s="34">
        <v>436.6</v>
      </c>
      <c r="J26" s="24">
        <v>425</v>
      </c>
      <c r="K26" s="34">
        <f t="shared" si="7"/>
        <v>85</v>
      </c>
      <c r="L26" s="22"/>
      <c r="M26" s="64">
        <v>44986</v>
      </c>
      <c r="N26" s="10">
        <v>5</v>
      </c>
      <c r="O26" s="24">
        <v>376.1</v>
      </c>
      <c r="P26" s="34">
        <v>294</v>
      </c>
      <c r="Q26" s="34">
        <f t="shared" si="8"/>
        <v>58.8</v>
      </c>
      <c r="R26" s="22"/>
      <c r="S26" s="64">
        <v>44986</v>
      </c>
      <c r="T26" s="10">
        <v>6</v>
      </c>
      <c r="U26" s="13">
        <v>332.5</v>
      </c>
      <c r="V26" s="35">
        <v>299</v>
      </c>
      <c r="W26" s="34">
        <f t="shared" si="9"/>
        <v>49.833333333333336</v>
      </c>
    </row>
    <row r="27" spans="1:24" x14ac:dyDescent="0.25">
      <c r="A27" s="64">
        <v>45017</v>
      </c>
      <c r="B27" s="12">
        <v>4</v>
      </c>
      <c r="C27" s="85">
        <f>514.6/3</f>
        <v>171.53333333333333</v>
      </c>
      <c r="D27" s="34">
        <f>405/3</f>
        <v>135</v>
      </c>
      <c r="E27" s="65">
        <f>D27/B27</f>
        <v>33.75</v>
      </c>
      <c r="F27" s="15"/>
      <c r="G27" s="64">
        <v>45017</v>
      </c>
      <c r="H27" s="10">
        <v>5</v>
      </c>
      <c r="I27" s="34">
        <v>444.3</v>
      </c>
      <c r="J27" s="24">
        <v>437</v>
      </c>
      <c r="K27" s="34">
        <f>J27/H27</f>
        <v>87.4</v>
      </c>
      <c r="L27" s="22"/>
      <c r="M27" s="64">
        <v>45017</v>
      </c>
      <c r="N27" s="10">
        <v>5</v>
      </c>
      <c r="O27" s="24">
        <v>441.1</v>
      </c>
      <c r="P27" s="34">
        <v>343</v>
      </c>
      <c r="Q27" s="34">
        <f t="shared" si="8"/>
        <v>68.599999999999994</v>
      </c>
      <c r="R27" s="22"/>
      <c r="S27" s="64">
        <v>45017</v>
      </c>
      <c r="T27" s="10">
        <v>6</v>
      </c>
      <c r="U27" s="13">
        <v>418.5</v>
      </c>
      <c r="V27" s="35">
        <v>377</v>
      </c>
      <c r="W27" s="34">
        <f t="shared" si="9"/>
        <v>62.833333333333336</v>
      </c>
    </row>
    <row r="28" spans="1:24" x14ac:dyDescent="0.25">
      <c r="A28" s="64">
        <v>45047</v>
      </c>
      <c r="B28" s="12">
        <v>4</v>
      </c>
      <c r="C28" s="85">
        <f>591.4/3</f>
        <v>197.13333333333333</v>
      </c>
      <c r="D28" s="34">
        <v>156</v>
      </c>
      <c r="E28" s="65">
        <f t="shared" ref="E28:E29" si="10">D28/B28</f>
        <v>39</v>
      </c>
      <c r="F28" s="15"/>
      <c r="G28" s="64">
        <v>45047</v>
      </c>
      <c r="H28" s="10">
        <v>5</v>
      </c>
      <c r="I28" s="34">
        <v>454.7</v>
      </c>
      <c r="J28" s="24">
        <v>448</v>
      </c>
      <c r="K28" s="34">
        <f t="shared" ref="K28:K29" si="11">J28/H28</f>
        <v>89.6</v>
      </c>
      <c r="L28" s="22"/>
      <c r="M28" s="64">
        <v>45047</v>
      </c>
      <c r="N28" s="10">
        <v>5</v>
      </c>
      <c r="O28" s="24">
        <v>446.7</v>
      </c>
      <c r="P28" s="34">
        <v>354</v>
      </c>
      <c r="Q28" s="34">
        <f t="shared" si="8"/>
        <v>70.8</v>
      </c>
      <c r="R28" s="22"/>
      <c r="S28" s="64">
        <v>45047</v>
      </c>
      <c r="T28" s="10">
        <v>6</v>
      </c>
      <c r="U28" s="13">
        <v>448.4</v>
      </c>
      <c r="V28" s="35">
        <v>409</v>
      </c>
      <c r="W28" s="34">
        <f t="shared" si="9"/>
        <v>68.166666666666671</v>
      </c>
    </row>
    <row r="29" spans="1:24" x14ac:dyDescent="0.25">
      <c r="A29" s="64">
        <v>45078</v>
      </c>
      <c r="B29" s="12">
        <v>4</v>
      </c>
      <c r="C29" s="85">
        <f>565.6/3</f>
        <v>188.53333333333333</v>
      </c>
      <c r="D29" s="34">
        <f>453/3</f>
        <v>151</v>
      </c>
      <c r="E29" s="65">
        <f t="shared" si="10"/>
        <v>37.75</v>
      </c>
      <c r="F29" s="15"/>
      <c r="G29" s="64">
        <v>45078</v>
      </c>
      <c r="H29" s="10">
        <v>5</v>
      </c>
      <c r="I29" s="34">
        <v>387.7</v>
      </c>
      <c r="J29" s="24">
        <v>378</v>
      </c>
      <c r="K29" s="34">
        <f t="shared" si="11"/>
        <v>75.599999999999994</v>
      </c>
      <c r="L29" s="22"/>
      <c r="M29" s="64">
        <v>45078</v>
      </c>
      <c r="N29" s="10">
        <v>5</v>
      </c>
      <c r="O29" s="24">
        <v>429.9</v>
      </c>
      <c r="P29" s="34">
        <v>338</v>
      </c>
      <c r="Q29" s="34">
        <f t="shared" si="8"/>
        <v>67.599999999999994</v>
      </c>
      <c r="R29" s="22"/>
      <c r="S29" s="64">
        <v>45078</v>
      </c>
      <c r="T29" s="10">
        <v>6</v>
      </c>
      <c r="U29" s="13">
        <v>461</v>
      </c>
      <c r="V29" s="35">
        <v>425</v>
      </c>
      <c r="W29" s="34">
        <f t="shared" si="9"/>
        <v>70.833333333333329</v>
      </c>
    </row>
    <row r="30" spans="1:24" x14ac:dyDescent="0.25">
      <c r="A30" s="68" t="s">
        <v>20</v>
      </c>
      <c r="B30" s="68">
        <f>AVERAGE(B24:B26)</f>
        <v>4</v>
      </c>
      <c r="C30" s="68">
        <f>AVERAGE(C24:C26)</f>
        <v>163.11333333333334</v>
      </c>
      <c r="D30" s="68">
        <f>AVERAGE(D24:D26)</f>
        <v>124.36666666666667</v>
      </c>
      <c r="E30" s="68">
        <f>AVERAGE(E24:E26)</f>
        <v>31.091666666666669</v>
      </c>
      <c r="F30" s="36"/>
      <c r="G30" s="68" t="s">
        <v>20</v>
      </c>
      <c r="H30" s="68">
        <f>AVERAGE(H24:H26)</f>
        <v>5</v>
      </c>
      <c r="I30" s="68">
        <f>AVERAGE(I24:I29)</f>
        <v>415.48333333333329</v>
      </c>
      <c r="J30" s="68">
        <f>AVERAGE(J24:J29)</f>
        <v>413.5</v>
      </c>
      <c r="K30" s="68">
        <f>AVERAGE(K24:K26)</f>
        <v>81.2</v>
      </c>
      <c r="L30" s="27"/>
      <c r="M30" s="68" t="s">
        <v>20</v>
      </c>
      <c r="N30" s="68">
        <f>AVERAGE(N24:N26)</f>
        <v>5</v>
      </c>
      <c r="O30" s="68">
        <f>AVERAGE(O24:O29)</f>
        <v>401.54999999999995</v>
      </c>
      <c r="P30" s="68">
        <f>AVERAGE(P24:P29)</f>
        <v>310.83333333333331</v>
      </c>
      <c r="Q30" s="68">
        <f>AVERAGE(Q24:Q26)</f>
        <v>55.333333333333336</v>
      </c>
      <c r="R30" s="27"/>
      <c r="S30" s="68" t="s">
        <v>20</v>
      </c>
      <c r="T30" s="68">
        <f>AVERAGE(T24:T26)</f>
        <v>6</v>
      </c>
      <c r="U30" s="68">
        <f>AVERAGE(U24:U26)</f>
        <v>377.23333333333335</v>
      </c>
      <c r="V30" s="68">
        <f>AVERAGE(V24:V26)</f>
        <v>329.33333333333331</v>
      </c>
      <c r="W30" s="68">
        <f>AVERAGE(W24:W26)</f>
        <v>54.888888888888893</v>
      </c>
    </row>
    <row r="31" spans="1:24" x14ac:dyDescent="0.25">
      <c r="A31" s="15"/>
      <c r="B31" s="38"/>
      <c r="C31" s="38"/>
      <c r="D31" s="38"/>
      <c r="E31" s="15"/>
      <c r="F31" s="15"/>
      <c r="G31" s="15"/>
      <c r="H31" s="15"/>
      <c r="I31" s="15"/>
      <c r="J31" s="15"/>
      <c r="K31" s="15"/>
      <c r="L31" s="31"/>
      <c r="M31" s="15"/>
      <c r="N31" s="15"/>
      <c r="O31" s="15"/>
      <c r="P31" s="15"/>
      <c r="Q31" s="15"/>
      <c r="R31" s="31"/>
      <c r="S31" s="15"/>
      <c r="T31" s="15"/>
      <c r="U31" s="76"/>
      <c r="V31" s="76"/>
      <c r="W31" s="76"/>
    </row>
    <row r="32" spans="1:24" ht="16.5" thickBo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31"/>
      <c r="M32" s="15"/>
      <c r="N32" s="15"/>
      <c r="O32" s="15"/>
      <c r="P32" s="15"/>
      <c r="Q32" s="15"/>
      <c r="R32" s="31"/>
      <c r="S32" s="15"/>
      <c r="T32" s="15"/>
      <c r="U32" s="15"/>
      <c r="V32" s="15"/>
      <c r="X32" s="78"/>
    </row>
    <row r="33" spans="1:23" ht="16.5" thickBot="1" x14ac:dyDescent="0.3">
      <c r="A33" s="259" t="s">
        <v>61</v>
      </c>
      <c r="B33" s="260"/>
      <c r="C33" s="260"/>
      <c r="D33" s="260"/>
      <c r="E33" s="261"/>
      <c r="F33" s="15"/>
      <c r="G33" s="259" t="s">
        <v>61</v>
      </c>
      <c r="H33" s="260"/>
      <c r="I33" s="260"/>
      <c r="J33" s="260"/>
      <c r="K33" s="261"/>
      <c r="L33" s="16"/>
      <c r="M33" s="259" t="s">
        <v>61</v>
      </c>
      <c r="N33" s="260"/>
      <c r="O33" s="260"/>
      <c r="P33" s="260"/>
      <c r="Q33" s="261"/>
      <c r="R33" s="16"/>
      <c r="S33" s="259" t="s">
        <v>61</v>
      </c>
      <c r="T33" s="260"/>
      <c r="U33" s="260"/>
      <c r="V33" s="260"/>
      <c r="W33" s="261"/>
    </row>
    <row r="34" spans="1:23" x14ac:dyDescent="0.25">
      <c r="A34" s="262" t="s">
        <v>32</v>
      </c>
      <c r="B34" s="262"/>
      <c r="C34" s="262"/>
      <c r="D34" s="262"/>
      <c r="E34" s="262"/>
      <c r="F34" s="31"/>
      <c r="G34" s="262" t="s">
        <v>33</v>
      </c>
      <c r="H34" s="262"/>
      <c r="I34" s="262"/>
      <c r="J34" s="262"/>
      <c r="K34" s="262"/>
      <c r="L34" s="17"/>
      <c r="M34" s="262" t="s">
        <v>34</v>
      </c>
      <c r="N34" s="262"/>
      <c r="O34" s="262"/>
      <c r="P34" s="262"/>
      <c r="Q34" s="262"/>
      <c r="R34" s="17"/>
      <c r="S34" s="256" t="s">
        <v>35</v>
      </c>
      <c r="T34" s="256"/>
      <c r="U34" s="256"/>
      <c r="V34" s="256"/>
      <c r="W34" s="256"/>
    </row>
    <row r="35" spans="1:23" x14ac:dyDescent="0.25">
      <c r="A35" s="18"/>
      <c r="B35" s="18"/>
      <c r="C35" s="18"/>
      <c r="D35" s="19"/>
      <c r="E35" s="19"/>
      <c r="F35" s="15"/>
      <c r="G35" s="18"/>
      <c r="H35" s="18"/>
      <c r="I35" s="18"/>
      <c r="J35" s="19"/>
      <c r="K35" s="19"/>
      <c r="L35" s="20"/>
      <c r="M35" s="18"/>
      <c r="N35" s="18"/>
      <c r="O35" s="18"/>
      <c r="P35" s="18"/>
      <c r="Q35" s="19"/>
      <c r="R35" s="20"/>
      <c r="S35" s="18"/>
      <c r="T35" s="18"/>
      <c r="U35" s="18"/>
      <c r="V35" s="18"/>
      <c r="W35" s="19"/>
    </row>
    <row r="36" spans="1:23" x14ac:dyDescent="0.25">
      <c r="A36" s="258" t="s">
        <v>1</v>
      </c>
      <c r="B36" s="258" t="s">
        <v>2</v>
      </c>
      <c r="C36" s="258" t="s">
        <v>3</v>
      </c>
      <c r="D36" s="258" t="s">
        <v>13</v>
      </c>
      <c r="E36" s="258" t="s">
        <v>5</v>
      </c>
      <c r="F36" s="15"/>
      <c r="G36" s="258" t="s">
        <v>1</v>
      </c>
      <c r="H36" s="258" t="s">
        <v>2</v>
      </c>
      <c r="I36" s="258" t="s">
        <v>3</v>
      </c>
      <c r="J36" s="258" t="s">
        <v>13</v>
      </c>
      <c r="K36" s="258" t="s">
        <v>5</v>
      </c>
      <c r="L36" s="21"/>
      <c r="M36" s="258" t="s">
        <v>1</v>
      </c>
      <c r="N36" s="258" t="s">
        <v>2</v>
      </c>
      <c r="O36" s="258" t="s">
        <v>3</v>
      </c>
      <c r="P36" s="258" t="s">
        <v>13</v>
      </c>
      <c r="Q36" s="258" t="s">
        <v>5</v>
      </c>
      <c r="R36" s="21"/>
      <c r="S36" s="258" t="s">
        <v>1</v>
      </c>
      <c r="T36" s="258" t="s">
        <v>2</v>
      </c>
      <c r="U36" s="258" t="s">
        <v>3</v>
      </c>
      <c r="V36" s="258" t="s">
        <v>13</v>
      </c>
      <c r="W36" s="258" t="s">
        <v>5</v>
      </c>
    </row>
    <row r="37" spans="1:23" x14ac:dyDescent="0.25">
      <c r="A37" s="258"/>
      <c r="B37" s="258"/>
      <c r="C37" s="258"/>
      <c r="D37" s="258"/>
      <c r="E37" s="258"/>
      <c r="F37" s="15"/>
      <c r="G37" s="258"/>
      <c r="H37" s="258"/>
      <c r="I37" s="258"/>
      <c r="J37" s="258"/>
      <c r="K37" s="258"/>
      <c r="L37" s="21"/>
      <c r="M37" s="258"/>
      <c r="N37" s="258"/>
      <c r="O37" s="258"/>
      <c r="P37" s="258"/>
      <c r="Q37" s="258"/>
      <c r="R37" s="21"/>
      <c r="S37" s="258"/>
      <c r="T37" s="258"/>
      <c r="U37" s="258"/>
      <c r="V37" s="258"/>
      <c r="W37" s="258"/>
    </row>
    <row r="38" spans="1:23" x14ac:dyDescent="0.25">
      <c r="A38" s="64">
        <v>44927</v>
      </c>
      <c r="B38" s="12">
        <v>4</v>
      </c>
      <c r="C38" s="65">
        <v>410.4</v>
      </c>
      <c r="D38" s="57">
        <v>301</v>
      </c>
      <c r="E38" s="65">
        <f>+C38/B38</f>
        <v>102.6</v>
      </c>
      <c r="F38" s="15"/>
      <c r="G38" s="64">
        <v>44927</v>
      </c>
      <c r="H38" s="10">
        <v>2</v>
      </c>
      <c r="I38" s="24">
        <v>264.7</v>
      </c>
      <c r="J38" s="34">
        <v>216</v>
      </c>
      <c r="K38" s="34">
        <f t="shared" ref="K38:K43" si="12">+J38/H38</f>
        <v>108</v>
      </c>
      <c r="L38" s="22"/>
      <c r="M38" s="64">
        <v>44927</v>
      </c>
      <c r="N38" s="10">
        <v>5</v>
      </c>
      <c r="O38" s="24">
        <v>350.24</v>
      </c>
      <c r="P38" s="24">
        <v>339</v>
      </c>
      <c r="Q38" s="34">
        <f t="shared" ref="Q38:Q43" si="13">+P38/N38</f>
        <v>67.8</v>
      </c>
      <c r="R38" s="22"/>
      <c r="S38" s="64">
        <v>44927</v>
      </c>
      <c r="T38" s="12">
        <v>3</v>
      </c>
      <c r="U38" s="23">
        <v>422.9</v>
      </c>
      <c r="V38" s="23">
        <v>310</v>
      </c>
      <c r="W38" s="65">
        <f>V38/T38</f>
        <v>103.33333333333333</v>
      </c>
    </row>
    <row r="39" spans="1:23" x14ac:dyDescent="0.25">
      <c r="A39" s="64">
        <v>44958</v>
      </c>
      <c r="B39" s="12">
        <v>4</v>
      </c>
      <c r="C39" s="23">
        <v>466.7</v>
      </c>
      <c r="D39" s="65">
        <v>353</v>
      </c>
      <c r="E39" s="65">
        <f t="shared" ref="E39:E40" si="14">+D39/B39</f>
        <v>88.25</v>
      </c>
      <c r="F39" s="15"/>
      <c r="G39" s="64">
        <v>44958</v>
      </c>
      <c r="H39" s="10">
        <v>2</v>
      </c>
      <c r="I39" s="24">
        <v>257.8</v>
      </c>
      <c r="J39" s="34">
        <v>212</v>
      </c>
      <c r="K39" s="34">
        <f t="shared" si="12"/>
        <v>106</v>
      </c>
      <c r="L39" s="22"/>
      <c r="M39" s="64">
        <v>44958</v>
      </c>
      <c r="N39" s="10">
        <v>5</v>
      </c>
      <c r="O39" s="24">
        <v>331.2</v>
      </c>
      <c r="P39" s="24">
        <v>333</v>
      </c>
      <c r="Q39" s="34">
        <f t="shared" si="13"/>
        <v>66.599999999999994</v>
      </c>
      <c r="R39" s="22"/>
      <c r="S39" s="64">
        <v>44958</v>
      </c>
      <c r="T39" s="12">
        <v>3</v>
      </c>
      <c r="U39" s="23">
        <v>410.5</v>
      </c>
      <c r="V39" s="23">
        <v>305</v>
      </c>
      <c r="W39" s="65">
        <f t="shared" ref="W39:W40" si="15">V39/T39</f>
        <v>101.66666666666667</v>
      </c>
    </row>
    <row r="40" spans="1:23" x14ac:dyDescent="0.25">
      <c r="A40" s="64">
        <v>44986</v>
      </c>
      <c r="B40" s="12">
        <v>4</v>
      </c>
      <c r="C40" s="23">
        <v>404.2</v>
      </c>
      <c r="D40" s="65">
        <v>309</v>
      </c>
      <c r="E40" s="65">
        <f t="shared" si="14"/>
        <v>77.25</v>
      </c>
      <c r="F40" s="15"/>
      <c r="G40" s="64">
        <v>44986</v>
      </c>
      <c r="H40" s="10">
        <v>2</v>
      </c>
      <c r="I40" s="24">
        <v>285.7</v>
      </c>
      <c r="J40" s="34">
        <v>246</v>
      </c>
      <c r="K40" s="34">
        <f t="shared" si="12"/>
        <v>123</v>
      </c>
      <c r="L40" s="22"/>
      <c r="M40" s="64">
        <v>44986</v>
      </c>
      <c r="N40" s="10">
        <v>5</v>
      </c>
      <c r="O40" s="24">
        <v>327.9</v>
      </c>
      <c r="P40" s="24">
        <v>338</v>
      </c>
      <c r="Q40" s="34">
        <f t="shared" si="13"/>
        <v>67.599999999999994</v>
      </c>
      <c r="R40" s="22"/>
      <c r="S40" s="64">
        <v>44986</v>
      </c>
      <c r="T40" s="12">
        <v>3</v>
      </c>
      <c r="U40" s="23">
        <v>446.1</v>
      </c>
      <c r="V40" s="23">
        <v>344</v>
      </c>
      <c r="W40" s="65">
        <f t="shared" si="15"/>
        <v>114.66666666666667</v>
      </c>
    </row>
    <row r="41" spans="1:23" x14ac:dyDescent="0.25">
      <c r="A41" s="64">
        <v>45017</v>
      </c>
      <c r="B41" s="12">
        <v>4</v>
      </c>
      <c r="C41" s="23">
        <v>308.89999999999998</v>
      </c>
      <c r="D41" s="65">
        <v>237</v>
      </c>
      <c r="E41" s="65">
        <f>D41/B41</f>
        <v>59.25</v>
      </c>
      <c r="F41" s="15"/>
      <c r="G41" s="64">
        <v>45017</v>
      </c>
      <c r="H41" s="10">
        <v>2</v>
      </c>
      <c r="I41" s="24">
        <v>272.5</v>
      </c>
      <c r="J41" s="34">
        <v>234</v>
      </c>
      <c r="K41" s="34">
        <f t="shared" si="12"/>
        <v>117</v>
      </c>
      <c r="L41" s="22"/>
      <c r="M41" s="64">
        <v>45017</v>
      </c>
      <c r="N41" s="10">
        <v>5</v>
      </c>
      <c r="O41" s="24">
        <v>280.10000000000002</v>
      </c>
      <c r="P41" s="24">
        <v>289</v>
      </c>
      <c r="Q41" s="34">
        <f t="shared" si="13"/>
        <v>57.8</v>
      </c>
      <c r="R41" s="22"/>
      <c r="S41" s="64">
        <v>45017</v>
      </c>
      <c r="T41" s="12">
        <v>3</v>
      </c>
      <c r="U41" s="23">
        <v>428.1</v>
      </c>
      <c r="V41" s="23">
        <v>331</v>
      </c>
      <c r="W41" s="65">
        <f>V41/T41</f>
        <v>110.33333333333333</v>
      </c>
    </row>
    <row r="42" spans="1:23" x14ac:dyDescent="0.25">
      <c r="A42" s="64">
        <v>45047</v>
      </c>
      <c r="B42" s="12">
        <v>4</v>
      </c>
      <c r="C42" s="23">
        <v>425</v>
      </c>
      <c r="D42" s="65">
        <v>317</v>
      </c>
      <c r="E42" s="65">
        <f t="shared" ref="E42:E43" si="16">D42/B42</f>
        <v>79.25</v>
      </c>
      <c r="F42" s="15"/>
      <c r="G42" s="64">
        <v>45047</v>
      </c>
      <c r="H42" s="10">
        <v>2</v>
      </c>
      <c r="I42" s="24">
        <v>280.2</v>
      </c>
      <c r="J42" s="34">
        <v>247</v>
      </c>
      <c r="K42" s="34">
        <f t="shared" si="12"/>
        <v>123.5</v>
      </c>
      <c r="L42" s="22"/>
      <c r="M42" s="64">
        <v>45047</v>
      </c>
      <c r="N42" s="10">
        <v>5</v>
      </c>
      <c r="O42" s="24">
        <v>279.49</v>
      </c>
      <c r="P42" s="24">
        <v>291</v>
      </c>
      <c r="Q42" s="34">
        <f t="shared" si="13"/>
        <v>58.2</v>
      </c>
      <c r="R42" s="22"/>
      <c r="S42" s="64">
        <v>45047</v>
      </c>
      <c r="T42" s="12">
        <v>3</v>
      </c>
      <c r="U42" s="23">
        <v>438.1</v>
      </c>
      <c r="V42" s="23">
        <v>346</v>
      </c>
      <c r="W42" s="65">
        <f>V42/T42</f>
        <v>115.33333333333333</v>
      </c>
    </row>
    <row r="43" spans="1:23" x14ac:dyDescent="0.25">
      <c r="A43" s="64">
        <v>45078</v>
      </c>
      <c r="B43" s="12">
        <v>4</v>
      </c>
      <c r="C43" s="23">
        <v>326.2</v>
      </c>
      <c r="D43" s="65">
        <v>256</v>
      </c>
      <c r="E43" s="65">
        <f t="shared" si="16"/>
        <v>64</v>
      </c>
      <c r="F43" s="15"/>
      <c r="G43" s="64">
        <v>45078</v>
      </c>
      <c r="H43" s="10">
        <v>2</v>
      </c>
      <c r="I43" s="24">
        <v>274.89999999999998</v>
      </c>
      <c r="J43" s="34">
        <v>241</v>
      </c>
      <c r="K43" s="34">
        <f t="shared" si="12"/>
        <v>120.5</v>
      </c>
      <c r="L43" s="22"/>
      <c r="M43" s="64">
        <v>45078</v>
      </c>
      <c r="N43" s="10">
        <v>5</v>
      </c>
      <c r="O43" s="24">
        <v>277.39999999999998</v>
      </c>
      <c r="P43" s="24">
        <v>287</v>
      </c>
      <c r="Q43" s="34">
        <f t="shared" si="13"/>
        <v>57.4</v>
      </c>
      <c r="R43" s="22"/>
      <c r="S43" s="64">
        <v>45078</v>
      </c>
      <c r="T43" s="12">
        <v>3</v>
      </c>
      <c r="U43" s="24">
        <v>548.9</v>
      </c>
      <c r="V43" s="24">
        <f>442</f>
        <v>442</v>
      </c>
      <c r="W43" s="65">
        <f>V43/T43</f>
        <v>147.33333333333334</v>
      </c>
    </row>
    <row r="44" spans="1:23" x14ac:dyDescent="0.25">
      <c r="A44" s="68" t="s">
        <v>20</v>
      </c>
      <c r="B44" s="68">
        <f>AVERAGE(B38:B40)</f>
        <v>4</v>
      </c>
      <c r="C44" s="68">
        <f>AVERAGE(C38:C43)</f>
        <v>390.23333333333329</v>
      </c>
      <c r="D44" s="68">
        <f>AVERAGE(D38:D40)</f>
        <v>321</v>
      </c>
      <c r="E44" s="68">
        <f>AVERAGE(E38:E40)</f>
        <v>89.366666666666674</v>
      </c>
      <c r="F44" s="36"/>
      <c r="G44" s="68" t="s">
        <v>20</v>
      </c>
      <c r="H44" s="68">
        <f>AVERAGE(H38:H40)</f>
        <v>2</v>
      </c>
      <c r="I44" s="68">
        <f>AVERAGE(I38:I43)</f>
        <v>272.63333333333338</v>
      </c>
      <c r="J44" s="68">
        <f>AVERAGE(J38:J43)</f>
        <v>232.66666666666666</v>
      </c>
      <c r="K44" s="68">
        <f>AVERAGE(K38:K40)</f>
        <v>112.33333333333333</v>
      </c>
      <c r="L44" s="27"/>
      <c r="M44" s="67" t="s">
        <v>20</v>
      </c>
      <c r="N44" s="68">
        <f>AVERAGE(N38:N40)</f>
        <v>5</v>
      </c>
      <c r="O44" s="68">
        <f>AVERAGE(O38:O43)</f>
        <v>307.72166666666664</v>
      </c>
      <c r="P44" s="68">
        <f>AVERAGE(P38:P43)</f>
        <v>312.83333333333331</v>
      </c>
      <c r="Q44" s="68">
        <f>AVERAGE(Q38:Q40)</f>
        <v>67.333333333333329</v>
      </c>
      <c r="R44" s="27"/>
      <c r="S44" s="67" t="s">
        <v>20</v>
      </c>
      <c r="T44" s="68">
        <f>AVERAGE(T38:T40)</f>
        <v>3</v>
      </c>
      <c r="U44" s="68">
        <f>AVERAGE(U38:U43)</f>
        <v>449.09999999999997</v>
      </c>
      <c r="V44" s="68">
        <f>AVERAGE(V38:V42)</f>
        <v>327.2</v>
      </c>
      <c r="W44" s="68">
        <f>AVERAGE(W38:W40)</f>
        <v>106.55555555555556</v>
      </c>
    </row>
    <row r="45" spans="1:23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1"/>
      <c r="M45" s="15"/>
      <c r="N45" s="15"/>
      <c r="O45" s="15"/>
      <c r="P45" s="15"/>
      <c r="Q45" s="15"/>
      <c r="R45" s="31"/>
      <c r="S45" s="15"/>
      <c r="T45" s="15"/>
      <c r="U45" s="15"/>
      <c r="V45" s="15"/>
      <c r="W45" s="15"/>
    </row>
    <row r="46" spans="1:23" ht="15.75" thickBot="1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31"/>
      <c r="M46" s="15"/>
      <c r="N46" s="15"/>
      <c r="O46" s="15"/>
      <c r="P46" s="15"/>
      <c r="Q46" s="15"/>
      <c r="R46" s="31"/>
      <c r="S46" s="15"/>
      <c r="T46" s="15"/>
      <c r="U46" s="15"/>
      <c r="V46" s="15"/>
      <c r="W46" s="15"/>
    </row>
    <row r="47" spans="1:23" ht="15.75" customHeight="1" thickBot="1" x14ac:dyDescent="0.3">
      <c r="A47" s="259" t="s">
        <v>61</v>
      </c>
      <c r="B47" s="260"/>
      <c r="C47" s="260"/>
      <c r="D47" s="260"/>
      <c r="E47" s="261"/>
      <c r="F47" s="15"/>
      <c r="G47" s="259" t="s">
        <v>61</v>
      </c>
      <c r="H47" s="260"/>
      <c r="I47" s="260"/>
      <c r="J47" s="260"/>
      <c r="K47" s="261"/>
      <c r="L47" s="16"/>
      <c r="M47" s="259" t="s">
        <v>61</v>
      </c>
      <c r="N47" s="260"/>
      <c r="O47" s="260"/>
      <c r="P47" s="260"/>
      <c r="Q47" s="261"/>
      <c r="R47" s="16"/>
      <c r="S47" s="259" t="s">
        <v>61</v>
      </c>
      <c r="T47" s="260"/>
      <c r="U47" s="260"/>
      <c r="V47" s="260"/>
      <c r="W47" s="261"/>
    </row>
    <row r="48" spans="1:23" x14ac:dyDescent="0.25">
      <c r="A48" s="256" t="s">
        <v>36</v>
      </c>
      <c r="B48" s="256"/>
      <c r="C48" s="256"/>
      <c r="D48" s="256"/>
      <c r="E48" s="256"/>
      <c r="F48" s="15"/>
      <c r="G48" s="256" t="s">
        <v>37</v>
      </c>
      <c r="H48" s="256"/>
      <c r="I48" s="256"/>
      <c r="J48" s="256"/>
      <c r="K48" s="256"/>
      <c r="L48" s="17"/>
      <c r="M48" s="256" t="s">
        <v>38</v>
      </c>
      <c r="N48" s="256"/>
      <c r="O48" s="256"/>
      <c r="P48" s="256"/>
      <c r="Q48" s="256"/>
      <c r="R48" s="17"/>
      <c r="S48" s="256" t="s">
        <v>39</v>
      </c>
      <c r="T48" s="256"/>
      <c r="U48" s="256"/>
      <c r="V48" s="256"/>
      <c r="W48" s="256"/>
    </row>
    <row r="49" spans="1:23" x14ac:dyDescent="0.25">
      <c r="A49" s="18"/>
      <c r="B49" s="18"/>
      <c r="C49" s="18"/>
      <c r="D49" s="18"/>
      <c r="E49" s="19"/>
      <c r="F49" s="15"/>
      <c r="G49" s="18"/>
      <c r="H49" s="18"/>
      <c r="I49" s="18"/>
      <c r="J49" s="18"/>
      <c r="K49" s="19"/>
      <c r="L49" s="20"/>
      <c r="M49" s="18"/>
      <c r="N49" s="18"/>
      <c r="O49" s="18"/>
      <c r="P49" s="18"/>
      <c r="Q49" s="19"/>
      <c r="R49" s="20"/>
      <c r="S49" s="18"/>
      <c r="T49" s="18"/>
      <c r="U49" s="18"/>
      <c r="V49" s="19"/>
      <c r="W49" s="19"/>
    </row>
    <row r="50" spans="1:23" ht="17.25" customHeight="1" x14ac:dyDescent="0.25">
      <c r="A50" s="258"/>
      <c r="B50" s="258" t="s">
        <v>2</v>
      </c>
      <c r="C50" s="258" t="s">
        <v>3</v>
      </c>
      <c r="D50" s="258" t="s">
        <v>13</v>
      </c>
      <c r="E50" s="258" t="s">
        <v>5</v>
      </c>
      <c r="F50" s="15"/>
      <c r="G50" s="258" t="s">
        <v>1</v>
      </c>
      <c r="H50" s="258" t="s">
        <v>2</v>
      </c>
      <c r="I50" s="258" t="s">
        <v>3</v>
      </c>
      <c r="J50" s="258" t="s">
        <v>13</v>
      </c>
      <c r="K50" s="258" t="s">
        <v>5</v>
      </c>
      <c r="L50" s="21"/>
      <c r="M50" s="258" t="s">
        <v>1</v>
      </c>
      <c r="N50" s="258" t="s">
        <v>2</v>
      </c>
      <c r="O50" s="258" t="s">
        <v>3</v>
      </c>
      <c r="P50" s="258" t="s">
        <v>13</v>
      </c>
      <c r="Q50" s="258" t="s">
        <v>5</v>
      </c>
      <c r="R50" s="21"/>
      <c r="S50" s="258" t="s">
        <v>1</v>
      </c>
      <c r="T50" s="258" t="s">
        <v>2</v>
      </c>
      <c r="U50" s="258" t="s">
        <v>3</v>
      </c>
      <c r="V50" s="258" t="s">
        <v>13</v>
      </c>
      <c r="W50" s="258" t="s">
        <v>5</v>
      </c>
    </row>
    <row r="51" spans="1:23" x14ac:dyDescent="0.25">
      <c r="A51" s="258"/>
      <c r="B51" s="258"/>
      <c r="C51" s="258"/>
      <c r="D51" s="258"/>
      <c r="E51" s="258"/>
      <c r="F51" s="15"/>
      <c r="G51" s="258"/>
      <c r="H51" s="258"/>
      <c r="I51" s="258"/>
      <c r="J51" s="258"/>
      <c r="K51" s="258"/>
      <c r="L51" s="21"/>
      <c r="M51" s="258"/>
      <c r="N51" s="258"/>
      <c r="O51" s="258"/>
      <c r="P51" s="258"/>
      <c r="Q51" s="258"/>
      <c r="R51" s="21"/>
      <c r="S51" s="258"/>
      <c r="T51" s="258"/>
      <c r="U51" s="258"/>
      <c r="V51" s="258"/>
      <c r="W51" s="258"/>
    </row>
    <row r="52" spans="1:23" x14ac:dyDescent="0.25">
      <c r="A52" s="64">
        <v>44927</v>
      </c>
      <c r="B52" s="12">
        <v>6</v>
      </c>
      <c r="C52" s="23">
        <v>271.8</v>
      </c>
      <c r="D52" s="23">
        <v>245</v>
      </c>
      <c r="E52" s="65">
        <f>+D52/B52</f>
        <v>40.833333333333336</v>
      </c>
      <c r="F52" s="15"/>
      <c r="G52" s="64">
        <v>44927</v>
      </c>
      <c r="H52" s="12">
        <v>5</v>
      </c>
      <c r="I52" s="24">
        <v>436.8</v>
      </c>
      <c r="J52" s="34">
        <v>427</v>
      </c>
      <c r="K52" s="65">
        <f t="shared" ref="K52:K54" si="17">+J52/H52</f>
        <v>85.4</v>
      </c>
      <c r="L52" s="22"/>
      <c r="M52" s="64">
        <v>44927</v>
      </c>
      <c r="N52" s="10">
        <v>6</v>
      </c>
      <c r="O52" s="23">
        <v>665</v>
      </c>
      <c r="P52" s="24">
        <v>742</v>
      </c>
      <c r="Q52" s="34">
        <f>+P52/N52</f>
        <v>123.66666666666667</v>
      </c>
      <c r="R52" s="22"/>
      <c r="S52" s="64">
        <v>44927</v>
      </c>
      <c r="T52" s="12">
        <v>5</v>
      </c>
      <c r="U52" s="23">
        <v>649.20000000000005</v>
      </c>
      <c r="V52" s="65">
        <v>529</v>
      </c>
      <c r="W52" s="65">
        <f>+V52/T52</f>
        <v>105.8</v>
      </c>
    </row>
    <row r="53" spans="1:23" x14ac:dyDescent="0.25">
      <c r="A53" s="64">
        <v>44958</v>
      </c>
      <c r="B53" s="12">
        <v>6</v>
      </c>
      <c r="C53" s="23">
        <v>250.5</v>
      </c>
      <c r="D53" s="23">
        <v>231</v>
      </c>
      <c r="E53" s="65">
        <f t="shared" ref="E53" si="18">+D53/B53</f>
        <v>38.5</v>
      </c>
      <c r="F53" s="15"/>
      <c r="G53" s="64">
        <v>44958</v>
      </c>
      <c r="H53" s="12">
        <v>5</v>
      </c>
      <c r="I53" s="24">
        <v>616.4</v>
      </c>
      <c r="J53" s="34">
        <v>620</v>
      </c>
      <c r="K53" s="65">
        <f t="shared" si="17"/>
        <v>124</v>
      </c>
      <c r="L53" s="22"/>
      <c r="M53" s="64">
        <v>44958</v>
      </c>
      <c r="N53" s="10">
        <v>6</v>
      </c>
      <c r="O53" s="23">
        <v>607.85</v>
      </c>
      <c r="P53" s="24">
        <v>699</v>
      </c>
      <c r="Q53" s="34">
        <f t="shared" ref="Q53:Q57" si="19">+P53/N53</f>
        <v>116.5</v>
      </c>
      <c r="R53" s="22"/>
      <c r="S53" s="64">
        <v>44958</v>
      </c>
      <c r="T53" s="12">
        <v>5</v>
      </c>
      <c r="U53" s="23">
        <v>483.7</v>
      </c>
      <c r="V53" s="65">
        <v>372</v>
      </c>
      <c r="W53" s="65">
        <f t="shared" ref="W53:W54" si="20">+V53/T53</f>
        <v>74.400000000000006</v>
      </c>
    </row>
    <row r="54" spans="1:23" x14ac:dyDescent="0.25">
      <c r="A54" s="64">
        <v>44986</v>
      </c>
      <c r="B54" s="12">
        <v>6</v>
      </c>
      <c r="C54" s="23">
        <v>303.10000000000002</v>
      </c>
      <c r="D54" s="23">
        <v>282</v>
      </c>
      <c r="E54" s="65">
        <f>+D54/B56</f>
        <v>47</v>
      </c>
      <c r="F54" s="15"/>
      <c r="G54" s="64">
        <v>44986</v>
      </c>
      <c r="H54" s="12">
        <v>5</v>
      </c>
      <c r="I54" s="23">
        <v>456</v>
      </c>
      <c r="J54" s="23">
        <v>512</v>
      </c>
      <c r="K54" s="65">
        <f t="shared" si="17"/>
        <v>102.4</v>
      </c>
      <c r="L54" s="22"/>
      <c r="M54" s="64">
        <v>44986</v>
      </c>
      <c r="N54" s="10">
        <v>6</v>
      </c>
      <c r="O54" s="23">
        <v>560</v>
      </c>
      <c r="P54" s="24">
        <v>640</v>
      </c>
      <c r="Q54" s="34">
        <f t="shared" si="19"/>
        <v>106.66666666666667</v>
      </c>
      <c r="R54" s="22"/>
      <c r="S54" s="64">
        <v>44986</v>
      </c>
      <c r="T54" s="12">
        <v>5</v>
      </c>
      <c r="U54" s="23">
        <v>635.70000000000005</v>
      </c>
      <c r="V54" s="65">
        <v>547</v>
      </c>
      <c r="W54" s="65">
        <f t="shared" si="20"/>
        <v>109.4</v>
      </c>
    </row>
    <row r="55" spans="1:23" x14ac:dyDescent="0.25">
      <c r="A55" s="64">
        <v>45017</v>
      </c>
      <c r="B55" s="12">
        <v>6</v>
      </c>
      <c r="C55" s="23">
        <v>372.5</v>
      </c>
      <c r="D55" s="23">
        <v>361</v>
      </c>
      <c r="E55" s="65">
        <f>D55/B55</f>
        <v>60.166666666666664</v>
      </c>
      <c r="F55" s="15"/>
      <c r="G55" s="64">
        <v>45017</v>
      </c>
      <c r="H55" s="12">
        <v>5</v>
      </c>
      <c r="I55" s="23">
        <v>550.79999999999995</v>
      </c>
      <c r="J55" s="23">
        <v>566</v>
      </c>
      <c r="K55" s="65">
        <f>J55/H55</f>
        <v>113.2</v>
      </c>
      <c r="L55" s="22"/>
      <c r="M55" s="64">
        <v>45017</v>
      </c>
      <c r="N55" s="10">
        <v>6</v>
      </c>
      <c r="O55" s="23">
        <v>550</v>
      </c>
      <c r="P55" s="24">
        <v>635</v>
      </c>
      <c r="Q55" s="34">
        <f t="shared" si="19"/>
        <v>105.83333333333333</v>
      </c>
      <c r="R55" s="22"/>
      <c r="S55" s="64">
        <v>45017</v>
      </c>
      <c r="T55" s="12">
        <v>5</v>
      </c>
      <c r="U55" s="23">
        <v>905.2</v>
      </c>
      <c r="V55" s="65">
        <v>774</v>
      </c>
      <c r="W55" s="65">
        <f>+V55/T55</f>
        <v>154.80000000000001</v>
      </c>
    </row>
    <row r="56" spans="1:23" x14ac:dyDescent="0.25">
      <c r="A56" s="64">
        <v>45047</v>
      </c>
      <c r="B56" s="12">
        <v>6</v>
      </c>
      <c r="C56" s="23">
        <v>402.5</v>
      </c>
      <c r="D56" s="23">
        <v>393</v>
      </c>
      <c r="E56" s="65">
        <f>D56/B56</f>
        <v>65.5</v>
      </c>
      <c r="F56" s="15"/>
      <c r="G56" s="64">
        <v>45047</v>
      </c>
      <c r="H56" s="12">
        <v>5</v>
      </c>
      <c r="I56" s="23">
        <v>638</v>
      </c>
      <c r="J56" s="23">
        <v>665</v>
      </c>
      <c r="K56" s="65">
        <f t="shared" ref="K56:K57" si="21">J56/H56</f>
        <v>133</v>
      </c>
      <c r="L56" s="22"/>
      <c r="M56" s="64">
        <v>45047</v>
      </c>
      <c r="N56" s="10">
        <v>6</v>
      </c>
      <c r="O56" s="23">
        <v>564</v>
      </c>
      <c r="P56" s="24">
        <v>661</v>
      </c>
      <c r="Q56" s="34">
        <f t="shared" si="19"/>
        <v>110.16666666666667</v>
      </c>
      <c r="R56" s="22"/>
      <c r="S56" s="64">
        <v>45047</v>
      </c>
      <c r="T56" s="12">
        <v>5</v>
      </c>
      <c r="U56" s="23">
        <v>688.8</v>
      </c>
      <c r="V56" s="65">
        <v>583</v>
      </c>
      <c r="W56" s="65">
        <f>+V56/T56</f>
        <v>116.6</v>
      </c>
    </row>
    <row r="57" spans="1:23" x14ac:dyDescent="0.25">
      <c r="A57" s="64">
        <v>45078</v>
      </c>
      <c r="B57" s="12">
        <v>6</v>
      </c>
      <c r="C57" s="23">
        <v>349.3</v>
      </c>
      <c r="D57" s="23">
        <v>335</v>
      </c>
      <c r="E57" s="65">
        <f>D57/B57</f>
        <v>55.833333333333336</v>
      </c>
      <c r="F57" s="15"/>
      <c r="G57" s="64">
        <v>45078</v>
      </c>
      <c r="H57" s="12">
        <v>5</v>
      </c>
      <c r="I57" s="23">
        <v>589.5</v>
      </c>
      <c r="J57" s="23">
        <v>612</v>
      </c>
      <c r="K57" s="65">
        <f t="shared" si="21"/>
        <v>122.4</v>
      </c>
      <c r="L57" s="22"/>
      <c r="M57" s="64">
        <v>45078</v>
      </c>
      <c r="N57" s="10">
        <v>6</v>
      </c>
      <c r="O57" s="24">
        <v>571.59</v>
      </c>
      <c r="P57" s="24">
        <v>674</v>
      </c>
      <c r="Q57" s="34">
        <f t="shared" si="19"/>
        <v>112.33333333333333</v>
      </c>
      <c r="R57" s="22"/>
      <c r="S57" s="64">
        <v>45078</v>
      </c>
      <c r="T57" s="12">
        <v>5</v>
      </c>
      <c r="U57" s="24">
        <v>513.5</v>
      </c>
      <c r="V57" s="34">
        <v>453</v>
      </c>
      <c r="W57" s="65">
        <f>+V57/T57</f>
        <v>90.6</v>
      </c>
    </row>
    <row r="58" spans="1:23" x14ac:dyDescent="0.25">
      <c r="A58" s="68" t="s">
        <v>20</v>
      </c>
      <c r="B58" s="68">
        <f>AVERAGE(B52:B56)</f>
        <v>6</v>
      </c>
      <c r="C58" s="68">
        <f>AVERAGE(C52:C57)</f>
        <v>324.95</v>
      </c>
      <c r="D58" s="68">
        <f>AVERAGE(D52:D57)</f>
        <v>307.83333333333331</v>
      </c>
      <c r="E58" s="68">
        <f>AVERAGE(E52:E54)</f>
        <v>42.111111111111114</v>
      </c>
      <c r="F58" s="15"/>
      <c r="G58" s="68" t="s">
        <v>20</v>
      </c>
      <c r="H58" s="68">
        <f>AVERAGE(H52:H54)</f>
        <v>5</v>
      </c>
      <c r="I58" s="68">
        <f>AVERAGE(I52:I54)</f>
        <v>503.06666666666666</v>
      </c>
      <c r="J58" s="68">
        <f>AVERAGE(J52:J54)</f>
        <v>519.66666666666663</v>
      </c>
      <c r="K58" s="68">
        <f>AVERAGE(K52:K54)</f>
        <v>103.93333333333334</v>
      </c>
      <c r="L58" s="27"/>
      <c r="M58" s="68" t="s">
        <v>20</v>
      </c>
      <c r="N58" s="68">
        <f>AVERAGE(N52:N54)</f>
        <v>6</v>
      </c>
      <c r="O58" s="68">
        <f>AVERAGE(O52:O57)</f>
        <v>586.40666666666664</v>
      </c>
      <c r="P58" s="68">
        <f>AVERAGE(P52:P57)</f>
        <v>675.16666666666663</v>
      </c>
      <c r="Q58" s="68">
        <f>AVERAGE(Q52:Q54)</f>
        <v>115.61111111111113</v>
      </c>
      <c r="R58" s="27"/>
      <c r="S58" s="68" t="s">
        <v>20</v>
      </c>
      <c r="T58" s="68">
        <f>AVERAGE(T52:T54)</f>
        <v>5</v>
      </c>
      <c r="U58" s="68">
        <f>AVERAGE(U52:U57)</f>
        <v>646.01666666666677</v>
      </c>
      <c r="V58" s="68">
        <f>AVERAGE(V52:V57)</f>
        <v>543</v>
      </c>
      <c r="W58" s="68">
        <f>AVERAGE(W52:W54)</f>
        <v>96.533333333333346</v>
      </c>
    </row>
    <row r="59" spans="1:23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31"/>
      <c r="M59" s="15"/>
      <c r="N59" s="15"/>
      <c r="O59" s="15"/>
      <c r="P59" s="15"/>
      <c r="Q59" s="15"/>
      <c r="R59" s="31"/>
      <c r="S59" s="15"/>
      <c r="T59" s="15"/>
      <c r="U59" s="1"/>
      <c r="V59" s="1"/>
      <c r="W59" s="1"/>
    </row>
    <row r="60" spans="1:23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1"/>
      <c r="M60" s="15"/>
      <c r="N60" s="15"/>
      <c r="O60" s="15"/>
      <c r="P60" s="15"/>
      <c r="Q60" s="15"/>
      <c r="R60" s="31"/>
      <c r="S60" s="15"/>
      <c r="T60" s="15"/>
      <c r="U60" s="1"/>
      <c r="V60" s="1"/>
      <c r="W60" s="1"/>
    </row>
    <row r="61" spans="1:23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1"/>
      <c r="M61" s="15"/>
      <c r="N61" s="15"/>
      <c r="O61" s="15"/>
      <c r="P61" s="15"/>
      <c r="Q61" s="15"/>
      <c r="R61" s="31"/>
      <c r="S61" s="15"/>
      <c r="T61" s="15"/>
      <c r="U61" s="1"/>
      <c r="V61" s="1"/>
      <c r="W61" s="1"/>
    </row>
    <row r="62" spans="1:23" ht="15.75" thickBo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1"/>
      <c r="M62" s="15"/>
      <c r="N62" s="15"/>
      <c r="O62" s="15"/>
      <c r="P62" s="15"/>
      <c r="Q62" s="15"/>
      <c r="R62" s="31"/>
      <c r="S62" s="15"/>
      <c r="T62" s="15"/>
      <c r="U62" s="1"/>
      <c r="V62" s="1"/>
      <c r="W62" s="1"/>
    </row>
    <row r="63" spans="1:23" ht="16.5" thickBot="1" x14ac:dyDescent="0.3">
      <c r="A63" s="259" t="s">
        <v>61</v>
      </c>
      <c r="B63" s="260"/>
      <c r="C63" s="260"/>
      <c r="D63" s="260"/>
      <c r="E63" s="261"/>
      <c r="F63" s="15"/>
      <c r="G63" s="259" t="s">
        <v>61</v>
      </c>
      <c r="H63" s="260"/>
      <c r="I63" s="260"/>
      <c r="J63" s="260"/>
      <c r="K63" s="261"/>
      <c r="L63" s="16"/>
      <c r="M63" s="259" t="s">
        <v>61</v>
      </c>
      <c r="N63" s="260"/>
      <c r="O63" s="260"/>
      <c r="P63" s="260"/>
      <c r="Q63" s="261"/>
      <c r="R63" s="16"/>
      <c r="S63" s="259" t="s">
        <v>61</v>
      </c>
      <c r="T63" s="260"/>
      <c r="U63" s="260"/>
      <c r="V63" s="260"/>
      <c r="W63" s="261"/>
    </row>
    <row r="64" spans="1:23" x14ac:dyDescent="0.25">
      <c r="A64" s="256" t="s">
        <v>40</v>
      </c>
      <c r="B64" s="256"/>
      <c r="C64" s="256"/>
      <c r="D64" s="256"/>
      <c r="E64" s="256"/>
      <c r="F64" s="15"/>
      <c r="G64" s="262" t="s">
        <v>41</v>
      </c>
      <c r="H64" s="262"/>
      <c r="I64" s="262"/>
      <c r="J64" s="262"/>
      <c r="K64" s="262"/>
      <c r="L64" s="17"/>
      <c r="M64" s="262" t="s">
        <v>70</v>
      </c>
      <c r="N64" s="262"/>
      <c r="O64" s="262"/>
      <c r="P64" s="262"/>
      <c r="Q64" s="262"/>
      <c r="R64" s="17"/>
      <c r="S64" s="256" t="s">
        <v>42</v>
      </c>
      <c r="T64" s="256"/>
      <c r="U64" s="256"/>
      <c r="V64" s="256"/>
      <c r="W64" s="256"/>
    </row>
    <row r="65" spans="1:23" x14ac:dyDescent="0.25">
      <c r="A65" s="18"/>
      <c r="B65" s="18"/>
      <c r="C65" s="18"/>
      <c r="D65" s="18"/>
      <c r="E65" s="19"/>
      <c r="F65" s="15"/>
      <c r="G65" s="18"/>
      <c r="H65" s="18"/>
      <c r="I65" s="18"/>
      <c r="J65" s="19"/>
      <c r="K65" s="19"/>
      <c r="L65" s="20"/>
      <c r="M65" s="18"/>
      <c r="N65" s="18"/>
      <c r="O65" s="18"/>
      <c r="P65" s="19"/>
      <c r="Q65" s="19"/>
      <c r="R65" s="20"/>
      <c r="S65" s="18"/>
      <c r="T65" s="18"/>
      <c r="U65" s="18"/>
      <c r="V65" s="18"/>
      <c r="W65" s="19"/>
    </row>
    <row r="66" spans="1:23" x14ac:dyDescent="0.25">
      <c r="A66" s="258" t="s">
        <v>1</v>
      </c>
      <c r="B66" s="258" t="s">
        <v>2</v>
      </c>
      <c r="C66" s="258" t="s">
        <v>3</v>
      </c>
      <c r="D66" s="258" t="s">
        <v>13</v>
      </c>
      <c r="E66" s="258" t="s">
        <v>5</v>
      </c>
      <c r="F66" s="15"/>
      <c r="G66" s="258" t="s">
        <v>1</v>
      </c>
      <c r="H66" s="258" t="s">
        <v>2</v>
      </c>
      <c r="I66" s="258" t="s">
        <v>3</v>
      </c>
      <c r="J66" s="258" t="s">
        <v>13</v>
      </c>
      <c r="K66" s="258" t="s">
        <v>5</v>
      </c>
      <c r="L66" s="21"/>
      <c r="M66" s="258" t="s">
        <v>1</v>
      </c>
      <c r="N66" s="258" t="s">
        <v>2</v>
      </c>
      <c r="O66" s="258" t="s">
        <v>3</v>
      </c>
      <c r="P66" s="258" t="s">
        <v>13</v>
      </c>
      <c r="Q66" s="258" t="s">
        <v>5</v>
      </c>
      <c r="R66" s="21"/>
      <c r="S66" s="258" t="s">
        <v>1</v>
      </c>
      <c r="T66" s="258" t="s">
        <v>2</v>
      </c>
      <c r="U66" s="258" t="s">
        <v>3</v>
      </c>
      <c r="V66" s="258" t="s">
        <v>13</v>
      </c>
      <c r="W66" s="258" t="s">
        <v>5</v>
      </c>
    </row>
    <row r="67" spans="1:23" x14ac:dyDescent="0.25">
      <c r="A67" s="258"/>
      <c r="B67" s="258"/>
      <c r="C67" s="258"/>
      <c r="D67" s="258"/>
      <c r="E67" s="258"/>
      <c r="F67" s="15"/>
      <c r="G67" s="258"/>
      <c r="H67" s="258"/>
      <c r="I67" s="258"/>
      <c r="J67" s="258"/>
      <c r="K67" s="258"/>
      <c r="L67" s="21"/>
      <c r="M67" s="258"/>
      <c r="N67" s="258"/>
      <c r="O67" s="258"/>
      <c r="P67" s="258"/>
      <c r="Q67" s="258"/>
      <c r="R67" s="21"/>
      <c r="S67" s="258"/>
      <c r="T67" s="258"/>
      <c r="U67" s="258"/>
      <c r="V67" s="258"/>
      <c r="W67" s="258"/>
    </row>
    <row r="68" spans="1:23" x14ac:dyDescent="0.25">
      <c r="A68" s="64">
        <v>44927</v>
      </c>
      <c r="B68" s="10">
        <v>4</v>
      </c>
      <c r="C68" s="24">
        <v>217.8</v>
      </c>
      <c r="D68" s="24">
        <v>202</v>
      </c>
      <c r="E68" s="34">
        <f t="shared" ref="E68:E70" si="22">+D68/B68</f>
        <v>50.5</v>
      </c>
      <c r="F68" s="15"/>
      <c r="G68" s="64">
        <v>44927</v>
      </c>
      <c r="H68" s="12">
        <v>4</v>
      </c>
      <c r="I68" s="23">
        <v>677.7</v>
      </c>
      <c r="J68" s="65">
        <v>598</v>
      </c>
      <c r="K68" s="65">
        <f>+J68/H68</f>
        <v>149.5</v>
      </c>
      <c r="L68" s="22"/>
      <c r="M68" s="64">
        <v>44927</v>
      </c>
      <c r="N68" s="12">
        <v>5</v>
      </c>
      <c r="O68" s="23">
        <v>890.3</v>
      </c>
      <c r="P68" s="56">
        <v>893</v>
      </c>
      <c r="Q68" s="65">
        <f>P68/N68</f>
        <v>178.6</v>
      </c>
      <c r="R68" s="22"/>
      <c r="S68" s="64">
        <v>44927</v>
      </c>
      <c r="T68" s="12">
        <v>5</v>
      </c>
      <c r="U68" s="23">
        <v>390</v>
      </c>
      <c r="V68" s="23">
        <v>302</v>
      </c>
      <c r="W68" s="65">
        <f>+V68/T68</f>
        <v>60.4</v>
      </c>
    </row>
    <row r="69" spans="1:23" x14ac:dyDescent="0.25">
      <c r="A69" s="64">
        <v>44958</v>
      </c>
      <c r="B69" s="10">
        <v>4</v>
      </c>
      <c r="C69" s="24">
        <v>242</v>
      </c>
      <c r="D69" s="24">
        <v>225</v>
      </c>
      <c r="E69" s="34">
        <f t="shared" si="22"/>
        <v>56.25</v>
      </c>
      <c r="F69" s="15"/>
      <c r="G69" s="64">
        <v>44958</v>
      </c>
      <c r="H69" s="12">
        <v>4</v>
      </c>
      <c r="I69" s="23">
        <v>401.2</v>
      </c>
      <c r="J69" s="65">
        <v>363</v>
      </c>
      <c r="K69" s="65">
        <f t="shared" ref="K69:K73" si="23">+J69/H69</f>
        <v>90.75</v>
      </c>
      <c r="L69" s="22"/>
      <c r="M69" s="64">
        <v>44958</v>
      </c>
      <c r="N69" s="12">
        <v>5</v>
      </c>
      <c r="O69" s="23">
        <v>863.6</v>
      </c>
      <c r="P69" s="56">
        <v>864</v>
      </c>
      <c r="Q69" s="65">
        <f t="shared" ref="Q69:Q70" si="24">P69/N69</f>
        <v>172.8</v>
      </c>
      <c r="R69" s="22"/>
      <c r="S69" s="64">
        <v>44958</v>
      </c>
      <c r="T69" s="12">
        <v>5</v>
      </c>
      <c r="U69" s="23">
        <v>506.5</v>
      </c>
      <c r="V69" s="23">
        <v>402</v>
      </c>
      <c r="W69" s="65">
        <f t="shared" ref="W69:W70" si="25">+V69/T69</f>
        <v>80.400000000000006</v>
      </c>
    </row>
    <row r="70" spans="1:23" x14ac:dyDescent="0.25">
      <c r="A70" s="64">
        <v>44986</v>
      </c>
      <c r="B70" s="10">
        <v>4</v>
      </c>
      <c r="C70" s="24">
        <v>228.4</v>
      </c>
      <c r="D70" s="24">
        <v>223</v>
      </c>
      <c r="E70" s="34">
        <f t="shared" si="22"/>
        <v>55.75</v>
      </c>
      <c r="F70" s="15"/>
      <c r="G70" s="64">
        <v>44986</v>
      </c>
      <c r="H70" s="12">
        <v>4</v>
      </c>
      <c r="I70" s="23">
        <v>458.6</v>
      </c>
      <c r="J70" s="65">
        <v>439</v>
      </c>
      <c r="K70" s="65">
        <f t="shared" si="23"/>
        <v>109.75</v>
      </c>
      <c r="L70" s="22"/>
      <c r="M70" s="64">
        <v>44986</v>
      </c>
      <c r="N70" s="12">
        <v>5</v>
      </c>
      <c r="O70" s="23">
        <v>691.9</v>
      </c>
      <c r="P70" s="56">
        <v>726</v>
      </c>
      <c r="Q70" s="65">
        <f t="shared" si="24"/>
        <v>145.19999999999999</v>
      </c>
      <c r="R70" s="22"/>
      <c r="S70" s="64">
        <v>44986</v>
      </c>
      <c r="T70" s="12">
        <v>5</v>
      </c>
      <c r="U70" s="23">
        <v>417.7</v>
      </c>
      <c r="V70" s="23">
        <v>347</v>
      </c>
      <c r="W70" s="65">
        <f t="shared" si="25"/>
        <v>69.400000000000006</v>
      </c>
    </row>
    <row r="71" spans="1:23" x14ac:dyDescent="0.25">
      <c r="A71" s="64">
        <v>45017</v>
      </c>
      <c r="B71" s="10">
        <v>4</v>
      </c>
      <c r="C71" s="24">
        <v>245.7</v>
      </c>
      <c r="D71" s="24">
        <v>244</v>
      </c>
      <c r="E71" s="34">
        <f>D71/B71</f>
        <v>61</v>
      </c>
      <c r="F71" s="15"/>
      <c r="G71" s="64">
        <v>45017</v>
      </c>
      <c r="H71" s="12">
        <v>4</v>
      </c>
      <c r="I71" s="23">
        <v>418.3</v>
      </c>
      <c r="J71" s="65">
        <v>395</v>
      </c>
      <c r="K71" s="65">
        <f t="shared" si="23"/>
        <v>98.75</v>
      </c>
      <c r="L71" s="22"/>
      <c r="M71" s="64">
        <v>45017</v>
      </c>
      <c r="N71" s="12">
        <v>5</v>
      </c>
      <c r="O71" s="23">
        <v>864</v>
      </c>
      <c r="P71" s="56">
        <v>918</v>
      </c>
      <c r="Q71" s="65">
        <f>P71/N71</f>
        <v>183.6</v>
      </c>
      <c r="R71" s="22"/>
      <c r="S71" s="64">
        <v>45017</v>
      </c>
      <c r="T71" s="12">
        <v>5</v>
      </c>
      <c r="U71" s="23">
        <v>472.5</v>
      </c>
      <c r="V71" s="23">
        <v>398</v>
      </c>
      <c r="W71" s="65">
        <f>V71/T71</f>
        <v>79.599999999999994</v>
      </c>
    </row>
    <row r="72" spans="1:23" x14ac:dyDescent="0.25">
      <c r="A72" s="64">
        <v>45047</v>
      </c>
      <c r="B72" s="10">
        <v>4</v>
      </c>
      <c r="C72" s="24">
        <v>248.4</v>
      </c>
      <c r="D72" s="24">
        <v>245</v>
      </c>
      <c r="E72" s="34">
        <f t="shared" ref="E72:E73" si="26">D72/B72</f>
        <v>61.25</v>
      </c>
      <c r="F72" s="15"/>
      <c r="G72" s="64">
        <v>45047</v>
      </c>
      <c r="H72" s="12">
        <v>4</v>
      </c>
      <c r="I72" s="23">
        <v>410</v>
      </c>
      <c r="J72" s="65">
        <v>391</v>
      </c>
      <c r="K72" s="65">
        <f t="shared" si="23"/>
        <v>97.75</v>
      </c>
      <c r="L72" s="22"/>
      <c r="M72" s="64">
        <v>45047</v>
      </c>
      <c r="N72" s="12">
        <v>5</v>
      </c>
      <c r="O72" s="23">
        <v>896.8</v>
      </c>
      <c r="P72" s="56">
        <v>958</v>
      </c>
      <c r="Q72" s="65">
        <f t="shared" ref="Q72:Q73" si="27">P72/N72</f>
        <v>191.6</v>
      </c>
      <c r="R72" s="22"/>
      <c r="S72" s="64">
        <v>45047</v>
      </c>
      <c r="T72" s="12">
        <v>5</v>
      </c>
      <c r="U72" s="23">
        <v>576.6</v>
      </c>
      <c r="V72" s="23">
        <v>496</v>
      </c>
      <c r="W72" s="65">
        <f t="shared" ref="W72:W73" si="28">V72/T72</f>
        <v>99.2</v>
      </c>
    </row>
    <row r="73" spans="1:23" x14ac:dyDescent="0.25">
      <c r="A73" s="64">
        <v>45078</v>
      </c>
      <c r="B73" s="10">
        <v>4</v>
      </c>
      <c r="C73" s="24">
        <f>223.13+40.16</f>
        <v>263.28999999999996</v>
      </c>
      <c r="D73" s="24">
        <v>261</v>
      </c>
      <c r="E73" s="34">
        <f t="shared" si="26"/>
        <v>65.25</v>
      </c>
      <c r="F73" s="15"/>
      <c r="G73" s="64">
        <v>45078</v>
      </c>
      <c r="H73" s="12">
        <v>4</v>
      </c>
      <c r="I73" s="24">
        <v>580</v>
      </c>
      <c r="J73" s="34">
        <v>542</v>
      </c>
      <c r="K73" s="65">
        <f t="shared" si="23"/>
        <v>135.5</v>
      </c>
      <c r="L73" s="22"/>
      <c r="M73" s="64">
        <v>45078</v>
      </c>
      <c r="N73" s="12">
        <v>5</v>
      </c>
      <c r="O73" s="24">
        <v>1088</v>
      </c>
      <c r="P73" s="84">
        <v>1162</v>
      </c>
      <c r="Q73" s="65">
        <f t="shared" si="27"/>
        <v>232.4</v>
      </c>
      <c r="R73" s="22"/>
      <c r="S73" s="64">
        <v>45078</v>
      </c>
      <c r="T73" s="12">
        <v>5</v>
      </c>
      <c r="U73" s="23">
        <v>655.1</v>
      </c>
      <c r="V73" s="23">
        <v>542</v>
      </c>
      <c r="W73" s="65">
        <f t="shared" si="28"/>
        <v>108.4</v>
      </c>
    </row>
    <row r="74" spans="1:23" x14ac:dyDescent="0.25">
      <c r="A74" s="68" t="s">
        <v>20</v>
      </c>
      <c r="B74" s="68">
        <f>AVERAGE(B68:B70)</f>
        <v>4</v>
      </c>
      <c r="C74" s="68">
        <f>AVERAGE(C68:C71)</f>
        <v>233.47500000000002</v>
      </c>
      <c r="D74" s="68">
        <f>AVERAGE(D68:D71)</f>
        <v>223.5</v>
      </c>
      <c r="E74" s="68">
        <f>AVERAGE(E68:E70)</f>
        <v>54.166666666666664</v>
      </c>
      <c r="F74" s="26"/>
      <c r="G74" s="68" t="s">
        <v>20</v>
      </c>
      <c r="H74" s="68">
        <f>AVERAGE(H68:H70)</f>
        <v>4</v>
      </c>
      <c r="I74" s="68">
        <f>AVERAGE(I68:I73)</f>
        <v>490.9666666666667</v>
      </c>
      <c r="J74" s="68">
        <f>AVERAGE(J68:J73)</f>
        <v>454.66666666666669</v>
      </c>
      <c r="K74" s="68">
        <f>AVERAGE(K68:K70)</f>
        <v>116.66666666666667</v>
      </c>
      <c r="L74" s="27"/>
      <c r="M74" s="67" t="s">
        <v>20</v>
      </c>
      <c r="N74" s="68">
        <f>AVERAGE(N68:N70)</f>
        <v>5</v>
      </c>
      <c r="O74" s="68">
        <f>AVERAGE(O68:O73)</f>
        <v>882.43333333333339</v>
      </c>
      <c r="P74" s="68">
        <f>AVERAGE(P68:P73)</f>
        <v>920.16666666666663</v>
      </c>
      <c r="Q74" s="68">
        <f>AVERAGE(Q68:Q70)</f>
        <v>165.53333333333333</v>
      </c>
      <c r="R74" s="27"/>
      <c r="S74" s="69" t="s">
        <v>20</v>
      </c>
      <c r="T74" s="68">
        <f>AVERAGE(T68:T70)</f>
        <v>5</v>
      </c>
      <c r="U74" s="68">
        <f>AVERAGE(U68:U73)</f>
        <v>503.06666666666666</v>
      </c>
      <c r="V74" s="68">
        <f>AVERAGE(V68:V73)</f>
        <v>414.5</v>
      </c>
      <c r="W74" s="68">
        <f>AVERAGE(W68:W70)</f>
        <v>70.066666666666677</v>
      </c>
    </row>
    <row r="75" spans="1:23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31"/>
      <c r="M75" s="15"/>
      <c r="N75" s="15"/>
      <c r="O75" s="15"/>
      <c r="P75" s="15"/>
      <c r="Q75" s="15"/>
      <c r="R75" s="31"/>
      <c r="S75" s="15"/>
      <c r="T75" s="15"/>
      <c r="U75" s="15"/>
      <c r="V75" s="15"/>
      <c r="W75" s="15"/>
    </row>
    <row r="76" spans="1:23" ht="15.75" thickBo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1"/>
      <c r="M76" s="15"/>
      <c r="N76" s="15"/>
      <c r="O76" s="15"/>
      <c r="P76" s="15"/>
      <c r="Q76" s="15"/>
      <c r="R76" s="31"/>
      <c r="S76" s="15"/>
      <c r="T76" s="15"/>
      <c r="U76" s="15"/>
      <c r="V76" s="15"/>
      <c r="W76" s="15"/>
    </row>
    <row r="77" spans="1:23" ht="16.5" thickBot="1" x14ac:dyDescent="0.3">
      <c r="A77" s="259" t="s">
        <v>61</v>
      </c>
      <c r="B77" s="260"/>
      <c r="C77" s="260"/>
      <c r="D77" s="260"/>
      <c r="E77" s="261"/>
      <c r="F77" s="15"/>
      <c r="G77" s="259" t="s">
        <v>61</v>
      </c>
      <c r="H77" s="260"/>
      <c r="I77" s="260"/>
      <c r="J77" s="260"/>
      <c r="K77" s="261"/>
      <c r="L77" s="16"/>
      <c r="M77" s="259" t="s">
        <v>61</v>
      </c>
      <c r="N77" s="260"/>
      <c r="O77" s="260"/>
      <c r="P77" s="260"/>
      <c r="Q77" s="261"/>
      <c r="R77" s="14"/>
      <c r="S77" s="259" t="s">
        <v>61</v>
      </c>
      <c r="T77" s="260"/>
      <c r="U77" s="260"/>
      <c r="V77" s="260"/>
      <c r="W77" s="261"/>
    </row>
    <row r="78" spans="1:23" x14ac:dyDescent="0.25">
      <c r="A78" s="256" t="s">
        <v>43</v>
      </c>
      <c r="B78" s="256"/>
      <c r="C78" s="256"/>
      <c r="D78" s="256"/>
      <c r="E78" s="256"/>
      <c r="F78" s="15"/>
      <c r="G78" s="257" t="s">
        <v>44</v>
      </c>
      <c r="H78" s="257"/>
      <c r="I78" s="257"/>
      <c r="J78" s="257"/>
      <c r="K78" s="257"/>
      <c r="L78" s="17"/>
      <c r="M78" s="256" t="s">
        <v>45</v>
      </c>
      <c r="N78" s="256"/>
      <c r="O78" s="256"/>
      <c r="P78" s="256"/>
      <c r="Q78" s="256"/>
      <c r="R78" s="14"/>
      <c r="S78" s="256" t="s">
        <v>46</v>
      </c>
      <c r="T78" s="256"/>
      <c r="U78" s="256"/>
      <c r="V78" s="256"/>
      <c r="W78" s="256"/>
    </row>
    <row r="79" spans="1:23" x14ac:dyDescent="0.25">
      <c r="A79" s="18"/>
      <c r="B79" s="18"/>
      <c r="C79" s="18"/>
      <c r="D79" s="18"/>
      <c r="E79" s="19"/>
      <c r="F79" s="15"/>
      <c r="G79" s="18"/>
      <c r="H79" s="18"/>
      <c r="I79" s="18"/>
      <c r="J79" s="19"/>
      <c r="K79" s="19"/>
      <c r="L79" s="20"/>
      <c r="M79" s="18"/>
      <c r="N79" s="18"/>
      <c r="O79" s="18"/>
      <c r="P79" s="19"/>
      <c r="Q79" s="19"/>
      <c r="R79" s="14"/>
      <c r="S79" s="18"/>
      <c r="T79" s="18"/>
      <c r="U79" s="18"/>
      <c r="V79" s="18"/>
      <c r="W79" s="19"/>
    </row>
    <row r="80" spans="1:23" x14ac:dyDescent="0.25">
      <c r="A80" s="258" t="s">
        <v>1</v>
      </c>
      <c r="B80" s="258" t="s">
        <v>2</v>
      </c>
      <c r="C80" s="258" t="s">
        <v>3</v>
      </c>
      <c r="D80" s="258" t="s">
        <v>13</v>
      </c>
      <c r="E80" s="258" t="s">
        <v>5</v>
      </c>
      <c r="F80" s="15"/>
      <c r="G80" s="258" t="s">
        <v>1</v>
      </c>
      <c r="H80" s="258" t="s">
        <v>2</v>
      </c>
      <c r="I80" s="258" t="s">
        <v>3</v>
      </c>
      <c r="J80" s="258" t="s">
        <v>13</v>
      </c>
      <c r="K80" s="258" t="s">
        <v>5</v>
      </c>
      <c r="L80" s="21"/>
      <c r="M80" s="258" t="s">
        <v>1</v>
      </c>
      <c r="N80" s="258" t="s">
        <v>2</v>
      </c>
      <c r="O80" s="258" t="s">
        <v>3</v>
      </c>
      <c r="P80" s="258" t="s">
        <v>13</v>
      </c>
      <c r="Q80" s="258" t="s">
        <v>5</v>
      </c>
      <c r="R80" s="14"/>
      <c r="S80" s="258" t="s">
        <v>1</v>
      </c>
      <c r="T80" s="258" t="s">
        <v>2</v>
      </c>
      <c r="U80" s="258" t="s">
        <v>3</v>
      </c>
      <c r="V80" s="258" t="s">
        <v>13</v>
      </c>
      <c r="W80" s="258" t="s">
        <v>5</v>
      </c>
    </row>
    <row r="81" spans="1:23" x14ac:dyDescent="0.25">
      <c r="A81" s="258"/>
      <c r="B81" s="258"/>
      <c r="C81" s="258"/>
      <c r="D81" s="258"/>
      <c r="E81" s="258"/>
      <c r="F81" s="15"/>
      <c r="G81" s="258"/>
      <c r="H81" s="258"/>
      <c r="I81" s="258"/>
      <c r="J81" s="258"/>
      <c r="K81" s="258"/>
      <c r="L81" s="21"/>
      <c r="M81" s="258"/>
      <c r="N81" s="258"/>
      <c r="O81" s="258"/>
      <c r="P81" s="258"/>
      <c r="Q81" s="258"/>
      <c r="R81" s="14"/>
      <c r="S81" s="258"/>
      <c r="T81" s="258"/>
      <c r="U81" s="258"/>
      <c r="V81" s="258"/>
      <c r="W81" s="258"/>
    </row>
    <row r="82" spans="1:23" x14ac:dyDescent="0.25">
      <c r="A82" s="64">
        <v>44927</v>
      </c>
      <c r="B82" s="12">
        <v>5</v>
      </c>
      <c r="C82" s="23">
        <v>533.5</v>
      </c>
      <c r="D82" s="23">
        <v>53</v>
      </c>
      <c r="E82" s="65">
        <f t="shared" ref="E82:E87" si="29">D82/B82</f>
        <v>10.6</v>
      </c>
      <c r="F82" s="15"/>
      <c r="G82" s="64">
        <v>44927</v>
      </c>
      <c r="H82" s="12">
        <v>4</v>
      </c>
      <c r="I82" s="23">
        <v>250.7</v>
      </c>
      <c r="J82" s="65">
        <v>65</v>
      </c>
      <c r="K82" s="65">
        <f>J82/H82</f>
        <v>16.25</v>
      </c>
      <c r="L82" s="22"/>
      <c r="M82" s="64">
        <v>44927</v>
      </c>
      <c r="N82" s="10">
        <v>3</v>
      </c>
      <c r="O82" s="24">
        <v>222.3</v>
      </c>
      <c r="P82" s="23">
        <v>189</v>
      </c>
      <c r="Q82" s="34">
        <f>P82/N82</f>
        <v>63</v>
      </c>
      <c r="R82" s="14"/>
      <c r="S82" s="64">
        <v>44927</v>
      </c>
      <c r="T82" s="71"/>
      <c r="U82" s="23">
        <v>50</v>
      </c>
      <c r="V82" s="23"/>
      <c r="W82" s="65"/>
    </row>
    <row r="83" spans="1:23" x14ac:dyDescent="0.25">
      <c r="A83" s="64">
        <v>44958</v>
      </c>
      <c r="B83" s="12">
        <v>5</v>
      </c>
      <c r="C83" s="23">
        <v>496</v>
      </c>
      <c r="D83" s="23">
        <v>474</v>
      </c>
      <c r="E83" s="65">
        <f t="shared" si="29"/>
        <v>94.8</v>
      </c>
      <c r="F83" s="15"/>
      <c r="G83" s="64">
        <v>44958</v>
      </c>
      <c r="H83" s="12">
        <v>4</v>
      </c>
      <c r="I83" s="23">
        <v>251.9</v>
      </c>
      <c r="J83" s="65">
        <v>67</v>
      </c>
      <c r="K83" s="65">
        <f t="shared" ref="K83:K84" si="30">J83/H83</f>
        <v>16.75</v>
      </c>
      <c r="L83" s="22"/>
      <c r="M83" s="64">
        <v>44958</v>
      </c>
      <c r="N83" s="10">
        <v>3</v>
      </c>
      <c r="O83" s="24">
        <v>206.8</v>
      </c>
      <c r="P83" s="23">
        <v>180</v>
      </c>
      <c r="Q83" s="34">
        <f t="shared" ref="Q83:Q84" si="31">P83/N83</f>
        <v>60</v>
      </c>
      <c r="R83" s="14"/>
      <c r="S83" s="64">
        <v>44958</v>
      </c>
      <c r="T83" s="72"/>
      <c r="U83" s="23">
        <v>50</v>
      </c>
      <c r="V83" s="74"/>
      <c r="W83" s="65"/>
    </row>
    <row r="84" spans="1:23" x14ac:dyDescent="0.25">
      <c r="A84" s="64">
        <v>44986</v>
      </c>
      <c r="B84" s="12">
        <v>5</v>
      </c>
      <c r="C84" s="23">
        <v>62</v>
      </c>
      <c r="D84" s="23">
        <v>53</v>
      </c>
      <c r="E84" s="65">
        <f t="shared" si="29"/>
        <v>10.6</v>
      </c>
      <c r="F84" s="15"/>
      <c r="G84" s="64">
        <v>44986</v>
      </c>
      <c r="H84" s="12">
        <v>4</v>
      </c>
      <c r="I84" s="23">
        <v>273.60000000000002</v>
      </c>
      <c r="J84" s="65">
        <v>76</v>
      </c>
      <c r="K84" s="65">
        <f t="shared" si="30"/>
        <v>19</v>
      </c>
      <c r="L84" s="22"/>
      <c r="M84" s="64">
        <v>44986</v>
      </c>
      <c r="N84" s="10">
        <v>3</v>
      </c>
      <c r="O84" s="24">
        <v>227.5</v>
      </c>
      <c r="P84" s="23">
        <v>209</v>
      </c>
      <c r="Q84" s="34">
        <f t="shared" si="31"/>
        <v>69.666666666666671</v>
      </c>
      <c r="R84" s="14"/>
      <c r="S84" s="64">
        <v>44986</v>
      </c>
      <c r="T84" s="72"/>
      <c r="U84" s="23">
        <v>50</v>
      </c>
      <c r="V84" s="23"/>
      <c r="W84" s="65"/>
    </row>
    <row r="85" spans="1:23" x14ac:dyDescent="0.25">
      <c r="A85" s="64">
        <v>45017</v>
      </c>
      <c r="B85" s="12">
        <v>5</v>
      </c>
      <c r="C85" s="23">
        <v>1095.5</v>
      </c>
      <c r="D85" s="23">
        <v>1050</v>
      </c>
      <c r="E85" s="65">
        <f>D85/B85</f>
        <v>210</v>
      </c>
      <c r="F85" s="15"/>
      <c r="G85" s="64">
        <v>45017</v>
      </c>
      <c r="H85" s="12">
        <v>4</v>
      </c>
      <c r="I85" s="23">
        <v>267</v>
      </c>
      <c r="J85" s="65">
        <v>73</v>
      </c>
      <c r="K85" s="65">
        <f>J85/H85</f>
        <v>18.25</v>
      </c>
      <c r="L85" s="22"/>
      <c r="M85" s="64">
        <v>45017</v>
      </c>
      <c r="N85" s="10">
        <v>3</v>
      </c>
      <c r="O85" s="24">
        <v>283.39999999999998</v>
      </c>
      <c r="P85" s="23">
        <v>264</v>
      </c>
      <c r="Q85" s="34">
        <f>P85/N85</f>
        <v>88</v>
      </c>
      <c r="R85" s="14"/>
      <c r="S85" s="64">
        <v>45017</v>
      </c>
      <c r="T85" s="72"/>
      <c r="U85" s="23">
        <v>50</v>
      </c>
      <c r="V85" s="23"/>
      <c r="W85" s="65"/>
    </row>
    <row r="86" spans="1:23" x14ac:dyDescent="0.25">
      <c r="A86" s="64">
        <v>45047</v>
      </c>
      <c r="B86" s="12">
        <v>5</v>
      </c>
      <c r="C86" s="23">
        <v>417.5</v>
      </c>
      <c r="D86" s="23">
        <v>403</v>
      </c>
      <c r="E86" s="65">
        <f t="shared" si="29"/>
        <v>80.599999999999994</v>
      </c>
      <c r="F86" s="15"/>
      <c r="G86" s="64">
        <v>45047</v>
      </c>
      <c r="H86" s="12">
        <v>4</v>
      </c>
      <c r="I86" s="23">
        <v>272.2</v>
      </c>
      <c r="J86" s="65">
        <v>75</v>
      </c>
      <c r="K86" s="65">
        <f t="shared" ref="K86:K87" si="32">J86/H86</f>
        <v>18.75</v>
      </c>
      <c r="L86" s="22"/>
      <c r="M86" s="64">
        <v>45047</v>
      </c>
      <c r="N86" s="10">
        <v>3</v>
      </c>
      <c r="O86" s="24">
        <v>374.6</v>
      </c>
      <c r="P86" s="23">
        <v>353</v>
      </c>
      <c r="Q86" s="34">
        <f>P86/N86</f>
        <v>117.66666666666667</v>
      </c>
      <c r="R86" s="14"/>
      <c r="S86" s="64">
        <v>45047</v>
      </c>
      <c r="T86" s="72"/>
      <c r="U86" s="23">
        <v>50</v>
      </c>
      <c r="V86" s="23"/>
      <c r="W86" s="65"/>
    </row>
    <row r="87" spans="1:23" x14ac:dyDescent="0.25">
      <c r="A87" s="64">
        <v>45078</v>
      </c>
      <c r="B87" s="12">
        <v>5</v>
      </c>
      <c r="C87" s="82">
        <v>1017</v>
      </c>
      <c r="D87" s="82">
        <v>997</v>
      </c>
      <c r="E87" s="65">
        <f t="shared" si="29"/>
        <v>199.4</v>
      </c>
      <c r="F87" s="15"/>
      <c r="G87" s="64">
        <v>45078</v>
      </c>
      <c r="H87" s="12">
        <v>4</v>
      </c>
      <c r="I87" s="23">
        <v>330.8</v>
      </c>
      <c r="J87" s="65">
        <v>82</v>
      </c>
      <c r="K87" s="65">
        <f t="shared" si="32"/>
        <v>20.5</v>
      </c>
      <c r="L87" s="22"/>
      <c r="M87" s="64">
        <v>45078</v>
      </c>
      <c r="N87" s="10">
        <v>3</v>
      </c>
      <c r="O87" s="24">
        <v>374.6</v>
      </c>
      <c r="P87" s="23">
        <v>363</v>
      </c>
      <c r="Q87" s="34">
        <f>P87/N87</f>
        <v>121</v>
      </c>
      <c r="R87" s="14"/>
      <c r="S87" s="64">
        <v>45078</v>
      </c>
      <c r="T87" s="72"/>
      <c r="U87" s="23">
        <v>50</v>
      </c>
      <c r="V87" s="23"/>
      <c r="W87" s="65"/>
    </row>
    <row r="88" spans="1:23" x14ac:dyDescent="0.25">
      <c r="A88" s="68" t="s">
        <v>20</v>
      </c>
      <c r="B88" s="68">
        <f>AVERAGE(B82:B84)</f>
        <v>5</v>
      </c>
      <c r="C88" s="68">
        <f>AVERAGE(C82:C87)</f>
        <v>603.58333333333337</v>
      </c>
      <c r="D88" s="68">
        <f>AVERAGE(D82:D87)</f>
        <v>505</v>
      </c>
      <c r="E88" s="68">
        <f>AVERAGE(E82:E84)</f>
        <v>38.666666666666664</v>
      </c>
      <c r="F88" s="26"/>
      <c r="G88" s="67" t="s">
        <v>20</v>
      </c>
      <c r="H88" s="68">
        <f>AVERAGE(H82:H84)</f>
        <v>4</v>
      </c>
      <c r="I88" s="68">
        <f>AVERAGE(I82:I87)</f>
        <v>274.36666666666667</v>
      </c>
      <c r="J88" s="68">
        <f>AVERAGE(J82:J87)</f>
        <v>73</v>
      </c>
      <c r="K88" s="68">
        <f>AVERAGE(K82:K84)</f>
        <v>17.333333333333332</v>
      </c>
      <c r="L88" s="27"/>
      <c r="M88" s="67" t="s">
        <v>20</v>
      </c>
      <c r="N88" s="68">
        <f>AVERAGE(N82:N84)</f>
        <v>3</v>
      </c>
      <c r="O88" s="68">
        <f>AVERAGE(O82:O87)</f>
        <v>281.5333333333333</v>
      </c>
      <c r="P88" s="68">
        <f>AVERAGE(P82:P87)</f>
        <v>259.66666666666669</v>
      </c>
      <c r="Q88" s="68">
        <f>AVERAGE(Q82:Q84)</f>
        <v>64.222222222222229</v>
      </c>
      <c r="R88" s="14"/>
      <c r="S88" s="67" t="s">
        <v>20</v>
      </c>
      <c r="T88" s="68"/>
      <c r="U88" s="68">
        <f>AVERAGE(U80:U84)</f>
        <v>50</v>
      </c>
      <c r="V88" s="68">
        <v>0</v>
      </c>
      <c r="W88" s="68"/>
    </row>
    <row r="89" spans="1:23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31"/>
      <c r="M89" s="15"/>
      <c r="N89" s="15"/>
      <c r="O89" s="15"/>
      <c r="P89" s="15"/>
      <c r="Q89" s="15"/>
      <c r="R89" s="31"/>
      <c r="S89" s="39" t="s">
        <v>47</v>
      </c>
      <c r="T89" s="40"/>
      <c r="U89" s="15"/>
      <c r="V89" s="40"/>
      <c r="W89" s="40"/>
    </row>
    <row r="90" spans="1:23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31"/>
      <c r="M90" s="15"/>
      <c r="N90" s="15"/>
      <c r="O90" s="15"/>
      <c r="P90" s="15"/>
      <c r="Q90" s="15"/>
      <c r="R90" s="31"/>
      <c r="S90" s="15"/>
      <c r="T90" s="15"/>
      <c r="U90" s="15"/>
      <c r="V90" s="15"/>
      <c r="W90" s="15"/>
    </row>
    <row r="91" spans="1:23" x14ac:dyDescent="0.25">
      <c r="A91" s="1"/>
      <c r="B91" s="1"/>
      <c r="C91" s="1"/>
      <c r="D91" s="1"/>
      <c r="E91" s="1"/>
      <c r="F91" s="15"/>
      <c r="G91" s="15"/>
      <c r="H91" s="15"/>
      <c r="I91" s="15"/>
      <c r="J91" s="15"/>
      <c r="K91" s="15"/>
      <c r="L91" s="31"/>
      <c r="M91" s="15"/>
      <c r="N91" s="15"/>
      <c r="O91" s="15"/>
      <c r="P91" s="15"/>
      <c r="Q91" s="15"/>
      <c r="R91" s="31"/>
      <c r="S91" s="15"/>
      <c r="T91" s="15"/>
      <c r="U91" s="15"/>
      <c r="V91" s="15"/>
      <c r="W91" s="15"/>
    </row>
  </sheetData>
  <customSheetViews>
    <customSheetView guid="{5FCED71E-E490-4843-8073-DB308FFC60E4}" scale="71" showPageBreaks="1" showGridLines="0" fitToPage="1">
      <selection activeCell="E55" sqref="E55"/>
      <pageMargins left="0.25" right="0.25" top="0.75" bottom="0.75" header="0.3" footer="0.3"/>
      <pageSetup paperSize="9" scale="53" fitToHeight="0" orientation="landscape" r:id="rId1"/>
    </customSheetView>
    <customSheetView guid="{6348123E-E71C-4D46-BA3B-F837DFD80CFE}" scale="71" showPageBreaks="1" showGridLines="0">
      <selection activeCell="T49" sqref="T49:T50"/>
      <pageMargins left="0.7" right="0.7" top="0.75" bottom="0.75" header="0.3" footer="0.3"/>
      <pageSetup paperSize="9" orientation="portrait" r:id="rId2"/>
    </customSheetView>
    <customSheetView guid="{4B30823C-C1EC-474B-8F74-B7A0B986AB34}" scale="71" showGridLines="0">
      <selection activeCell="P42" sqref="P42:Q42"/>
      <pageMargins left="0.7" right="0.7" top="0.75" bottom="0.75" header="0.3" footer="0.3"/>
      <pageSetup paperSize="9" orientation="portrait" r:id="rId3"/>
    </customSheetView>
  </customSheetViews>
  <mergeCells count="167">
    <mergeCell ref="A4:E4"/>
    <mergeCell ref="G4:K4"/>
    <mergeCell ref="M4:Q4"/>
    <mergeCell ref="S4:W4"/>
    <mergeCell ref="A5:E5"/>
    <mergeCell ref="G5:K5"/>
    <mergeCell ref="M5:Q5"/>
    <mergeCell ref="S5:W5"/>
    <mergeCell ref="V7:V8"/>
    <mergeCell ref="W7:W8"/>
    <mergeCell ref="A19:E19"/>
    <mergeCell ref="G19:K19"/>
    <mergeCell ref="M19:Q19"/>
    <mergeCell ref="S19:W19"/>
    <mergeCell ref="O7:O8"/>
    <mergeCell ref="P7:P8"/>
    <mergeCell ref="Q7:Q8"/>
    <mergeCell ref="S7:S8"/>
    <mergeCell ref="T7:T8"/>
    <mergeCell ref="U7:U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  <mergeCell ref="G7:G8"/>
    <mergeCell ref="A20:E20"/>
    <mergeCell ref="M20:Q20"/>
    <mergeCell ref="S20:W20"/>
    <mergeCell ref="A22:A23"/>
    <mergeCell ref="B22:B23"/>
    <mergeCell ref="C22:C23"/>
    <mergeCell ref="D22:D23"/>
    <mergeCell ref="E22:E23"/>
    <mergeCell ref="G22:G23"/>
    <mergeCell ref="V22:V23"/>
    <mergeCell ref="W22:W23"/>
    <mergeCell ref="A33:E33"/>
    <mergeCell ref="G33:K33"/>
    <mergeCell ref="M33:Q33"/>
    <mergeCell ref="S33:W33"/>
    <mergeCell ref="O22:O23"/>
    <mergeCell ref="P22:P23"/>
    <mergeCell ref="Q22:Q23"/>
    <mergeCell ref="S22:S23"/>
    <mergeCell ref="T22:T23"/>
    <mergeCell ref="U22:U23"/>
    <mergeCell ref="H22:H23"/>
    <mergeCell ref="I22:I23"/>
    <mergeCell ref="J22:J23"/>
    <mergeCell ref="K22:K23"/>
    <mergeCell ref="M22:M23"/>
    <mergeCell ref="N22:N23"/>
    <mergeCell ref="A34:E34"/>
    <mergeCell ref="G34:K34"/>
    <mergeCell ref="M34:Q34"/>
    <mergeCell ref="S34:W34"/>
    <mergeCell ref="A36:A37"/>
    <mergeCell ref="B36:B37"/>
    <mergeCell ref="C36:C37"/>
    <mergeCell ref="D36:D37"/>
    <mergeCell ref="E36:E37"/>
    <mergeCell ref="G36:G37"/>
    <mergeCell ref="V36:V37"/>
    <mergeCell ref="W36:W37"/>
    <mergeCell ref="A47:E47"/>
    <mergeCell ref="G47:K47"/>
    <mergeCell ref="M47:Q47"/>
    <mergeCell ref="S47:W47"/>
    <mergeCell ref="O36:O37"/>
    <mergeCell ref="P36:P37"/>
    <mergeCell ref="Q36:Q37"/>
    <mergeCell ref="S36:S37"/>
    <mergeCell ref="T36:T37"/>
    <mergeCell ref="U36:U37"/>
    <mergeCell ref="H36:H37"/>
    <mergeCell ref="I36:I37"/>
    <mergeCell ref="J36:J37"/>
    <mergeCell ref="K36:K37"/>
    <mergeCell ref="M36:M37"/>
    <mergeCell ref="N36:N37"/>
    <mergeCell ref="A48:E48"/>
    <mergeCell ref="G48:K48"/>
    <mergeCell ref="M48:Q48"/>
    <mergeCell ref="S48:W48"/>
    <mergeCell ref="A50:A51"/>
    <mergeCell ref="B50:B51"/>
    <mergeCell ref="C50:C51"/>
    <mergeCell ref="D50:D51"/>
    <mergeCell ref="E50:E51"/>
    <mergeCell ref="G50:G51"/>
    <mergeCell ref="V50:V51"/>
    <mergeCell ref="W50:W51"/>
    <mergeCell ref="A63:E63"/>
    <mergeCell ref="G63:K63"/>
    <mergeCell ref="M63:Q63"/>
    <mergeCell ref="S63:W63"/>
    <mergeCell ref="O50:O51"/>
    <mergeCell ref="P50:P51"/>
    <mergeCell ref="Q50:Q51"/>
    <mergeCell ref="S50:S51"/>
    <mergeCell ref="T50:T51"/>
    <mergeCell ref="U50:U51"/>
    <mergeCell ref="H50:H51"/>
    <mergeCell ref="I50:I51"/>
    <mergeCell ref="J50:J51"/>
    <mergeCell ref="K50:K51"/>
    <mergeCell ref="M50:M51"/>
    <mergeCell ref="N50:N51"/>
    <mergeCell ref="A64:E64"/>
    <mergeCell ref="G64:K64"/>
    <mergeCell ref="M64:Q64"/>
    <mergeCell ref="S64:W64"/>
    <mergeCell ref="A66:A67"/>
    <mergeCell ref="B66:B67"/>
    <mergeCell ref="C66:C67"/>
    <mergeCell ref="D66:D67"/>
    <mergeCell ref="E66:E67"/>
    <mergeCell ref="G66:G67"/>
    <mergeCell ref="V66:V67"/>
    <mergeCell ref="W66:W67"/>
    <mergeCell ref="A77:E77"/>
    <mergeCell ref="G77:K77"/>
    <mergeCell ref="M77:Q77"/>
    <mergeCell ref="S77:W77"/>
    <mergeCell ref="O66:O67"/>
    <mergeCell ref="P66:P67"/>
    <mergeCell ref="Q66:Q67"/>
    <mergeCell ref="S66:S67"/>
    <mergeCell ref="T66:T67"/>
    <mergeCell ref="U66:U67"/>
    <mergeCell ref="H66:H67"/>
    <mergeCell ref="I66:I67"/>
    <mergeCell ref="J66:J67"/>
    <mergeCell ref="K66:K67"/>
    <mergeCell ref="M66:M67"/>
    <mergeCell ref="N66:N67"/>
    <mergeCell ref="A78:E78"/>
    <mergeCell ref="G78:K78"/>
    <mergeCell ref="M78:Q78"/>
    <mergeCell ref="S78:W78"/>
    <mergeCell ref="A80:A81"/>
    <mergeCell ref="B80:B81"/>
    <mergeCell ref="C80:C81"/>
    <mergeCell ref="D80:D81"/>
    <mergeCell ref="E80:E81"/>
    <mergeCell ref="G80:G81"/>
    <mergeCell ref="V80:V81"/>
    <mergeCell ref="W80:W81"/>
    <mergeCell ref="O80:O81"/>
    <mergeCell ref="P80:P81"/>
    <mergeCell ref="Q80:Q81"/>
    <mergeCell ref="S80:S81"/>
    <mergeCell ref="T80:T81"/>
    <mergeCell ref="U80:U81"/>
    <mergeCell ref="H80:H81"/>
    <mergeCell ref="I80:I81"/>
    <mergeCell ref="J80:J81"/>
    <mergeCell ref="K80:K81"/>
    <mergeCell ref="M80:M81"/>
    <mergeCell ref="N80:N81"/>
  </mergeCells>
  <pageMargins left="0.25" right="0.25" top="0.75" bottom="0.75" header="0.3" footer="0.3"/>
  <pageSetup paperSize="9" scale="53" fitToHeight="0" orientation="landscape" r:id="rId4"/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3" sqref="H13"/>
    </sheetView>
  </sheetViews>
  <sheetFormatPr baseColWidth="10" defaultRowHeight="15" x14ac:dyDescent="0.25"/>
  <sheetData/>
  <customSheetViews>
    <customSheetView guid="{5FCED71E-E490-4843-8073-DB308FFC60E4}" state="hidden">
      <selection activeCell="H13" sqref="H13"/>
      <pageMargins left="0.7" right="0.7" top="0.75" bottom="0.75" header="0.3" footer="0.3"/>
    </customSheetView>
    <customSheetView guid="{6348123E-E71C-4D46-BA3B-F837DFD80CFE}" state="hidden">
      <selection activeCell="H13" sqref="H13"/>
      <pageMargins left="0.7" right="0.7" top="0.75" bottom="0.75" header="0.3" footer="0.3"/>
    </customSheetView>
    <customSheetView guid="{4B30823C-C1EC-474B-8F74-B7A0B986AB34}" state="hidden">
      <selection activeCell="H13" sqref="H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H8"/>
  <sheetViews>
    <sheetView workbookViewId="0">
      <selection activeCell="D8" sqref="D8:G15"/>
    </sheetView>
  </sheetViews>
  <sheetFormatPr baseColWidth="10" defaultRowHeight="15" x14ac:dyDescent="0.25"/>
  <sheetData>
    <row r="7" spans="8:8" ht="15.75" thickBot="1" x14ac:dyDescent="0.3"/>
    <row r="8" spans="8:8" ht="16.5" thickBot="1" x14ac:dyDescent="0.3">
      <c r="H8" s="79"/>
    </row>
  </sheetData>
  <customSheetViews>
    <customSheetView guid="{5FCED71E-E490-4843-8073-DB308FFC60E4}" state="hidden">
      <selection activeCell="D8" sqref="D8:G15"/>
      <pageMargins left="0.7" right="0.7" top="0.75" bottom="0.75" header="0.3" footer="0.3"/>
    </customSheetView>
    <customSheetView guid="{6348123E-E71C-4D46-BA3B-F837DFD80CFE}" state="hidden">
      <selection activeCell="D8" sqref="D8:G15"/>
      <pageMargins left="0.7" right="0.7" top="0.75" bottom="0.75" header="0.3" footer="0.3"/>
    </customSheetView>
    <customSheetView guid="{4B30823C-C1EC-474B-8F74-B7A0B986AB34}" state="hidden">
      <selection activeCell="D8" sqref="D8:G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X91"/>
  <sheetViews>
    <sheetView showGridLines="0" zoomScale="71" zoomScaleNormal="71" zoomScaleSheetLayoutView="91" workbookViewId="0">
      <selection sqref="A1:XFD1"/>
    </sheetView>
  </sheetViews>
  <sheetFormatPr baseColWidth="10" defaultRowHeight="15" x14ac:dyDescent="0.25"/>
  <cols>
    <col min="2" max="2" width="15.5703125" customWidth="1"/>
    <col min="5" max="5" width="25" customWidth="1"/>
    <col min="6" max="6" width="6.85546875" customWidth="1"/>
    <col min="8" max="8" width="14.140625" customWidth="1"/>
    <col min="11" max="11" width="25.5703125" customWidth="1"/>
    <col min="14" max="14" width="14.5703125" customWidth="1"/>
    <col min="17" max="17" width="19.42578125" customWidth="1"/>
    <col min="20" max="20" width="15.140625" customWidth="1"/>
    <col min="23" max="23" width="25.85546875" customWidth="1"/>
  </cols>
  <sheetData>
    <row r="4" spans="1:24" ht="15.75" x14ac:dyDescent="0.25">
      <c r="A4" s="264" t="s">
        <v>62</v>
      </c>
      <c r="B4" s="265"/>
      <c r="C4" s="265"/>
      <c r="D4" s="265"/>
      <c r="E4" s="266"/>
      <c r="F4" s="15"/>
      <c r="G4" s="264" t="s">
        <v>62</v>
      </c>
      <c r="H4" s="265"/>
      <c r="I4" s="265"/>
      <c r="J4" s="265"/>
      <c r="K4" s="266"/>
      <c r="L4" s="16"/>
      <c r="M4" s="264" t="s">
        <v>62</v>
      </c>
      <c r="N4" s="265"/>
      <c r="O4" s="265"/>
      <c r="P4" s="265"/>
      <c r="Q4" s="266"/>
      <c r="R4" s="16"/>
      <c r="S4" s="264" t="s">
        <v>62</v>
      </c>
      <c r="T4" s="265"/>
      <c r="U4" s="265"/>
      <c r="V4" s="265"/>
      <c r="W4" s="266"/>
      <c r="X4" s="1"/>
    </row>
    <row r="5" spans="1:24" x14ac:dyDescent="0.25">
      <c r="A5" s="256" t="s">
        <v>23</v>
      </c>
      <c r="B5" s="256"/>
      <c r="C5" s="256"/>
      <c r="D5" s="256"/>
      <c r="E5" s="256"/>
      <c r="F5" s="15"/>
      <c r="G5" s="256" t="s">
        <v>24</v>
      </c>
      <c r="H5" s="256"/>
      <c r="I5" s="256"/>
      <c r="J5" s="256"/>
      <c r="K5" s="256"/>
      <c r="L5" s="17"/>
      <c r="M5" s="256" t="s">
        <v>25</v>
      </c>
      <c r="N5" s="256"/>
      <c r="O5" s="256"/>
      <c r="P5" s="256"/>
      <c r="Q5" s="256"/>
      <c r="R5" s="17"/>
      <c r="S5" s="256" t="s">
        <v>26</v>
      </c>
      <c r="T5" s="256"/>
      <c r="U5" s="256"/>
      <c r="V5" s="256"/>
      <c r="W5" s="256"/>
      <c r="X5" s="1"/>
    </row>
    <row r="6" spans="1:24" x14ac:dyDescent="0.25">
      <c r="A6" s="18"/>
      <c r="B6" s="18"/>
      <c r="C6" s="18"/>
      <c r="D6" s="18"/>
      <c r="E6" s="19"/>
      <c r="F6" s="15"/>
      <c r="G6" s="18"/>
      <c r="H6" s="18"/>
      <c r="I6" s="18"/>
      <c r="J6" s="18"/>
      <c r="K6" s="19"/>
      <c r="L6" s="20"/>
      <c r="M6" s="18"/>
      <c r="N6" s="18"/>
      <c r="O6" s="18"/>
      <c r="P6" s="19"/>
      <c r="Q6" s="19"/>
      <c r="R6" s="20"/>
      <c r="S6" s="18"/>
      <c r="T6" s="18"/>
      <c r="U6" s="18"/>
      <c r="V6" s="18"/>
      <c r="W6" s="19"/>
      <c r="X6" s="1"/>
    </row>
    <row r="7" spans="1:24" x14ac:dyDescent="0.25">
      <c r="A7" s="263" t="s">
        <v>1</v>
      </c>
      <c r="B7" s="263" t="s">
        <v>2</v>
      </c>
      <c r="C7" s="263" t="s">
        <v>21</v>
      </c>
      <c r="D7" s="263" t="s">
        <v>18</v>
      </c>
      <c r="E7" s="263" t="s">
        <v>48</v>
      </c>
      <c r="F7" s="15"/>
      <c r="G7" s="263" t="s">
        <v>1</v>
      </c>
      <c r="H7" s="263" t="s">
        <v>2</v>
      </c>
      <c r="I7" s="263" t="s">
        <v>21</v>
      </c>
      <c r="J7" s="263" t="s">
        <v>18</v>
      </c>
      <c r="K7" s="263" t="s">
        <v>48</v>
      </c>
      <c r="L7" s="21"/>
      <c r="M7" s="263" t="s">
        <v>1</v>
      </c>
      <c r="N7" s="263" t="s">
        <v>2</v>
      </c>
      <c r="O7" s="263" t="s">
        <v>21</v>
      </c>
      <c r="P7" s="263" t="s">
        <v>18</v>
      </c>
      <c r="Q7" s="263" t="s">
        <v>48</v>
      </c>
      <c r="R7" s="21"/>
      <c r="S7" s="263" t="s">
        <v>1</v>
      </c>
      <c r="T7" s="263" t="s">
        <v>2</v>
      </c>
      <c r="U7" s="263" t="s">
        <v>21</v>
      </c>
      <c r="V7" s="263" t="s">
        <v>18</v>
      </c>
      <c r="W7" s="263" t="s">
        <v>48</v>
      </c>
      <c r="X7" s="1"/>
    </row>
    <row r="8" spans="1:24" x14ac:dyDescent="0.25">
      <c r="A8" s="263"/>
      <c r="B8" s="263"/>
      <c r="C8" s="263"/>
      <c r="D8" s="263"/>
      <c r="E8" s="263"/>
      <c r="F8" s="15"/>
      <c r="G8" s="263"/>
      <c r="H8" s="263"/>
      <c r="I8" s="263"/>
      <c r="J8" s="263"/>
      <c r="K8" s="263"/>
      <c r="L8" s="21"/>
      <c r="M8" s="263"/>
      <c r="N8" s="263"/>
      <c r="O8" s="263"/>
      <c r="P8" s="263"/>
      <c r="Q8" s="263"/>
      <c r="R8" s="21"/>
      <c r="S8" s="263"/>
      <c r="T8" s="263"/>
      <c r="U8" s="263"/>
      <c r="V8" s="263"/>
      <c r="W8" s="263"/>
      <c r="X8" s="1"/>
    </row>
    <row r="9" spans="1:24" x14ac:dyDescent="0.25">
      <c r="A9" s="64">
        <v>44927</v>
      </c>
      <c r="B9" s="12">
        <v>2</v>
      </c>
      <c r="C9" s="23">
        <v>10</v>
      </c>
      <c r="D9" s="23">
        <v>40</v>
      </c>
      <c r="E9" s="65">
        <f>C9/2</f>
        <v>5</v>
      </c>
      <c r="F9" s="15"/>
      <c r="G9" s="64">
        <v>44927</v>
      </c>
      <c r="H9" s="10">
        <v>3</v>
      </c>
      <c r="I9" s="24">
        <v>2</v>
      </c>
      <c r="J9" s="24">
        <v>11.7</v>
      </c>
      <c r="K9" s="34">
        <f>I9/H9</f>
        <v>0.66666666666666663</v>
      </c>
      <c r="L9" s="22"/>
      <c r="M9" s="64">
        <v>44927</v>
      </c>
      <c r="N9" s="10">
        <v>4</v>
      </c>
      <c r="O9" s="25">
        <v>2</v>
      </c>
      <c r="P9" s="34">
        <v>28.1</v>
      </c>
      <c r="Q9" s="34">
        <f>O9/N9</f>
        <v>0.5</v>
      </c>
      <c r="R9" s="22"/>
      <c r="S9" s="64">
        <v>44927</v>
      </c>
      <c r="T9" s="12">
        <v>6</v>
      </c>
      <c r="U9" s="23">
        <v>31</v>
      </c>
      <c r="V9" s="65">
        <v>237</v>
      </c>
      <c r="W9" s="65">
        <f>U9/T9</f>
        <v>5.166666666666667</v>
      </c>
      <c r="X9" s="1"/>
    </row>
    <row r="10" spans="1:24" x14ac:dyDescent="0.25">
      <c r="A10" s="64">
        <v>44958</v>
      </c>
      <c r="B10" s="12">
        <v>2</v>
      </c>
      <c r="C10" s="23">
        <v>12</v>
      </c>
      <c r="D10" s="23">
        <v>47.5</v>
      </c>
      <c r="E10" s="65">
        <f t="shared" ref="E10:E11" si="0">C10/2</f>
        <v>6</v>
      </c>
      <c r="F10" s="15"/>
      <c r="G10" s="64">
        <v>44958</v>
      </c>
      <c r="H10" s="10">
        <v>3</v>
      </c>
      <c r="I10" s="24">
        <v>3</v>
      </c>
      <c r="J10" s="24">
        <v>16</v>
      </c>
      <c r="K10" s="34">
        <f t="shared" ref="K10:K11" si="1">I10/H10</f>
        <v>1</v>
      </c>
      <c r="L10" s="22"/>
      <c r="M10" s="64">
        <v>44958</v>
      </c>
      <c r="N10" s="10">
        <v>4</v>
      </c>
      <c r="O10" s="25">
        <v>2</v>
      </c>
      <c r="P10" s="34">
        <v>13.9</v>
      </c>
      <c r="Q10" s="34">
        <f t="shared" ref="Q10:Q11" si="2">O10/N10</f>
        <v>0.5</v>
      </c>
      <c r="R10" s="22"/>
      <c r="S10" s="64">
        <v>44958</v>
      </c>
      <c r="T10" s="12">
        <v>6</v>
      </c>
      <c r="U10" s="23">
        <v>16</v>
      </c>
      <c r="V10" s="23">
        <v>126.7</v>
      </c>
      <c r="W10" s="65">
        <f t="shared" ref="W10:W11" si="3">U10/T10</f>
        <v>2.6666666666666665</v>
      </c>
      <c r="X10" s="1"/>
    </row>
    <row r="11" spans="1:24" x14ac:dyDescent="0.25">
      <c r="A11" s="64">
        <v>44986</v>
      </c>
      <c r="B11" s="12">
        <v>2</v>
      </c>
      <c r="C11" s="23">
        <v>10</v>
      </c>
      <c r="D11" s="23">
        <v>40</v>
      </c>
      <c r="E11" s="65">
        <f t="shared" si="0"/>
        <v>5</v>
      </c>
      <c r="F11" s="15"/>
      <c r="G11" s="64">
        <v>44986</v>
      </c>
      <c r="H11" s="10">
        <v>3</v>
      </c>
      <c r="I11" s="24">
        <v>2</v>
      </c>
      <c r="J11" s="24">
        <v>11.7</v>
      </c>
      <c r="K11" s="34">
        <f t="shared" si="1"/>
        <v>0.66666666666666663</v>
      </c>
      <c r="L11" s="22"/>
      <c r="M11" s="64">
        <v>44986</v>
      </c>
      <c r="N11" s="10">
        <v>4</v>
      </c>
      <c r="O11" s="25">
        <v>1</v>
      </c>
      <c r="P11" s="34">
        <v>8.3000000000000007</v>
      </c>
      <c r="Q11" s="34">
        <f t="shared" si="2"/>
        <v>0.25</v>
      </c>
      <c r="R11" s="22"/>
      <c r="S11" s="64">
        <v>44986</v>
      </c>
      <c r="T11" s="12">
        <v>6</v>
      </c>
      <c r="U11" s="23">
        <v>0</v>
      </c>
      <c r="V11" s="23">
        <v>0</v>
      </c>
      <c r="W11" s="65">
        <f t="shared" si="3"/>
        <v>0</v>
      </c>
      <c r="X11" s="1"/>
    </row>
    <row r="12" spans="1:24" x14ac:dyDescent="0.25">
      <c r="A12" s="64">
        <v>45017</v>
      </c>
      <c r="B12" s="12">
        <v>2</v>
      </c>
      <c r="C12" s="23">
        <v>8</v>
      </c>
      <c r="D12" s="23">
        <v>32.5</v>
      </c>
      <c r="E12" s="65">
        <f>C12/B12</f>
        <v>4</v>
      </c>
      <c r="F12" s="15"/>
      <c r="G12" s="64">
        <v>45017</v>
      </c>
      <c r="H12" s="10">
        <v>3</v>
      </c>
      <c r="I12" s="24">
        <v>2</v>
      </c>
      <c r="J12" s="24">
        <v>11.7</v>
      </c>
      <c r="K12" s="34">
        <f>I12/H12</f>
        <v>0.66666666666666663</v>
      </c>
      <c r="L12" s="22"/>
      <c r="M12" s="64">
        <v>45017</v>
      </c>
      <c r="N12" s="10">
        <v>4</v>
      </c>
      <c r="O12" s="25">
        <v>5</v>
      </c>
      <c r="P12" s="34">
        <v>8.6999999999999993</v>
      </c>
      <c r="Q12" s="34">
        <f>O12/N12</f>
        <v>1.25</v>
      </c>
      <c r="R12" s="22"/>
      <c r="S12" s="64">
        <v>45017</v>
      </c>
      <c r="T12" s="12">
        <v>6</v>
      </c>
      <c r="U12" s="23">
        <v>1</v>
      </c>
      <c r="V12" s="23">
        <v>271.39999999999998</v>
      </c>
      <c r="W12" s="65">
        <f>U12/T12</f>
        <v>0.16666666666666666</v>
      </c>
      <c r="X12" s="1"/>
    </row>
    <row r="13" spans="1:24" x14ac:dyDescent="0.25">
      <c r="A13" s="64">
        <v>45047</v>
      </c>
      <c r="B13" s="12">
        <v>2</v>
      </c>
      <c r="C13" s="24">
        <v>0</v>
      </c>
      <c r="D13" s="24">
        <v>0</v>
      </c>
      <c r="E13" s="65">
        <f t="shared" ref="E13:E14" si="4">C13/B13</f>
        <v>0</v>
      </c>
      <c r="F13" s="15"/>
      <c r="G13" s="64">
        <v>45047</v>
      </c>
      <c r="H13" s="10">
        <v>3</v>
      </c>
      <c r="I13" s="24">
        <v>3</v>
      </c>
      <c r="J13" s="24">
        <v>16</v>
      </c>
      <c r="K13" s="34">
        <f>I13/H13</f>
        <v>1</v>
      </c>
      <c r="L13" s="22"/>
      <c r="M13" s="64">
        <v>45047</v>
      </c>
      <c r="N13" s="10">
        <v>4</v>
      </c>
      <c r="O13" s="25">
        <v>4</v>
      </c>
      <c r="P13" s="34">
        <v>7.5</v>
      </c>
      <c r="Q13" s="34">
        <f>O13/N13</f>
        <v>1</v>
      </c>
      <c r="R13" s="22"/>
      <c r="S13" s="64">
        <v>45047</v>
      </c>
      <c r="T13" s="12">
        <v>6</v>
      </c>
      <c r="U13" s="23">
        <v>2</v>
      </c>
      <c r="V13" s="23">
        <v>28.3</v>
      </c>
      <c r="W13" s="65">
        <f>U13/T13</f>
        <v>0.33333333333333331</v>
      </c>
      <c r="X13" s="1"/>
    </row>
    <row r="14" spans="1:24" x14ac:dyDescent="0.25">
      <c r="A14" s="64">
        <v>45078</v>
      </c>
      <c r="B14" s="12">
        <v>2</v>
      </c>
      <c r="C14" s="24">
        <v>0</v>
      </c>
      <c r="D14" s="24">
        <v>0</v>
      </c>
      <c r="E14" s="65">
        <f t="shared" si="4"/>
        <v>0</v>
      </c>
      <c r="F14" s="15"/>
      <c r="G14" s="64">
        <v>45078</v>
      </c>
      <c r="H14" s="10">
        <v>3</v>
      </c>
      <c r="I14" s="24">
        <v>2</v>
      </c>
      <c r="J14" s="24">
        <v>11.7</v>
      </c>
      <c r="K14" s="34">
        <f>I14/H14</f>
        <v>0.66666666666666663</v>
      </c>
      <c r="L14" s="22"/>
      <c r="M14" s="64">
        <v>45078</v>
      </c>
      <c r="N14" s="10">
        <v>4</v>
      </c>
      <c r="O14" s="86">
        <v>4</v>
      </c>
      <c r="P14" s="34">
        <v>7.5</v>
      </c>
      <c r="Q14" s="34">
        <f>O14/N14</f>
        <v>1</v>
      </c>
      <c r="R14" s="22"/>
      <c r="S14" s="64">
        <v>45078</v>
      </c>
      <c r="T14" s="12">
        <v>6</v>
      </c>
      <c r="U14" s="23">
        <v>13</v>
      </c>
      <c r="V14" s="23">
        <v>104</v>
      </c>
      <c r="W14" s="65">
        <f>U14/T14</f>
        <v>2.1666666666666665</v>
      </c>
      <c r="X14" s="1"/>
    </row>
    <row r="15" spans="1:24" x14ac:dyDescent="0.25">
      <c r="A15" s="67" t="s">
        <v>20</v>
      </c>
      <c r="B15" s="68">
        <f>AVERAGE(B9:B11)</f>
        <v>2</v>
      </c>
      <c r="C15" s="68">
        <f>AVERAGE(C9:C14)</f>
        <v>6.666666666666667</v>
      </c>
      <c r="D15" s="68">
        <f>AVERAGE(D9:D12)</f>
        <v>40</v>
      </c>
      <c r="E15" s="68">
        <f>AVERAGE(E9:E11)</f>
        <v>5.333333333333333</v>
      </c>
      <c r="F15" s="26"/>
      <c r="G15" s="67" t="s">
        <v>20</v>
      </c>
      <c r="H15" s="68">
        <f>AVERAGE(H9:H11)</f>
        <v>3</v>
      </c>
      <c r="I15" s="68">
        <f>AVERAGE(I9:I14)</f>
        <v>2.3333333333333335</v>
      </c>
      <c r="J15" s="68">
        <f>AVERAGE(J9:J14)</f>
        <v>13.133333333333333</v>
      </c>
      <c r="K15" s="68">
        <f>AVERAGE(K9:K11)</f>
        <v>0.77777777777777768</v>
      </c>
      <c r="L15" s="27"/>
      <c r="M15" s="68" t="s">
        <v>20</v>
      </c>
      <c r="N15" s="68">
        <f>AVERAGE(N9:N11)</f>
        <v>4</v>
      </c>
      <c r="O15" s="68">
        <f>AVERAGE(O9:O14)</f>
        <v>3</v>
      </c>
      <c r="P15" s="68">
        <f>AVERAGE(P9:P14)</f>
        <v>12.333333333333334</v>
      </c>
      <c r="Q15" s="68">
        <f>AVERAGE(Q9:Q11)</f>
        <v>0.41666666666666669</v>
      </c>
      <c r="R15" s="27"/>
      <c r="S15" s="68" t="s">
        <v>20</v>
      </c>
      <c r="T15" s="68">
        <f>AVERAGE(T9:T11)</f>
        <v>6</v>
      </c>
      <c r="U15" s="68">
        <f>AVERAGE(U9:U14)</f>
        <v>10.5</v>
      </c>
      <c r="V15" s="68">
        <f>AVERAGE(V9:V12)</f>
        <v>158.77499999999998</v>
      </c>
      <c r="W15" s="68">
        <f>AVERAGE(W9:W11)</f>
        <v>2.6111111111111112</v>
      </c>
      <c r="X15" s="1"/>
    </row>
    <row r="16" spans="1:24" x14ac:dyDescent="0.25">
      <c r="A16" s="28"/>
      <c r="B16" s="28"/>
      <c r="C16" s="26"/>
      <c r="D16" s="26"/>
      <c r="E16" s="29"/>
      <c r="F16" s="15"/>
      <c r="G16" s="30"/>
      <c r="H16" s="15"/>
      <c r="I16" s="15"/>
      <c r="J16" s="15"/>
      <c r="K16" s="15"/>
      <c r="L16" s="31"/>
      <c r="M16" s="15"/>
      <c r="N16" s="15"/>
      <c r="O16" s="15"/>
      <c r="P16" s="15"/>
      <c r="Q16" s="15"/>
      <c r="R16" s="31"/>
      <c r="S16" s="15"/>
      <c r="T16" s="15"/>
      <c r="U16" s="28"/>
      <c r="V16" s="28"/>
      <c r="W16" s="26"/>
      <c r="X16" s="26"/>
    </row>
    <row r="17" spans="1:24" x14ac:dyDescent="0.25">
      <c r="A17" s="28"/>
      <c r="B17" s="28"/>
      <c r="C17" s="26"/>
      <c r="D17" s="26"/>
      <c r="E17" s="29"/>
      <c r="F17" s="15"/>
      <c r="G17" s="30"/>
      <c r="H17" s="15"/>
      <c r="I17" s="15"/>
      <c r="J17" s="15"/>
      <c r="K17" s="15"/>
      <c r="L17" s="31"/>
      <c r="M17" s="15"/>
      <c r="N17" s="15"/>
      <c r="O17" s="15"/>
      <c r="P17" s="15"/>
      <c r="Q17" s="15"/>
      <c r="R17" s="31"/>
      <c r="S17" s="15"/>
      <c r="T17" s="15"/>
      <c r="U17" s="28"/>
      <c r="V17" s="28"/>
      <c r="W17" s="26"/>
      <c r="X17" s="26"/>
    </row>
    <row r="18" spans="1:24" x14ac:dyDescent="0.25">
      <c r="A18" s="32"/>
      <c r="B18" s="32"/>
      <c r="C18" s="32"/>
      <c r="D18" s="32"/>
      <c r="E18" s="15"/>
      <c r="F18" s="15"/>
      <c r="G18" s="15"/>
      <c r="H18" s="15"/>
      <c r="I18" s="15"/>
      <c r="J18" s="15"/>
      <c r="K18" s="15"/>
      <c r="L18" s="31"/>
      <c r="M18" s="15"/>
      <c r="N18" s="15"/>
      <c r="O18" s="15"/>
      <c r="P18" s="15"/>
      <c r="Q18" s="15"/>
      <c r="R18" s="31"/>
      <c r="S18" s="15"/>
      <c r="T18" s="15"/>
      <c r="U18" s="32"/>
      <c r="V18" s="32"/>
      <c r="W18" s="32"/>
      <c r="X18" s="32"/>
    </row>
    <row r="19" spans="1:24" ht="15.75" x14ac:dyDescent="0.25">
      <c r="A19" s="264" t="s">
        <v>62</v>
      </c>
      <c r="B19" s="265"/>
      <c r="C19" s="265"/>
      <c r="D19" s="265"/>
      <c r="E19" s="266"/>
      <c r="F19" s="15"/>
      <c r="G19" s="264" t="s">
        <v>62</v>
      </c>
      <c r="H19" s="265"/>
      <c r="I19" s="265"/>
      <c r="J19" s="265"/>
      <c r="K19" s="266"/>
      <c r="L19" s="16"/>
      <c r="M19" s="264" t="s">
        <v>62</v>
      </c>
      <c r="N19" s="265"/>
      <c r="O19" s="265"/>
      <c r="P19" s="265"/>
      <c r="Q19" s="266"/>
      <c r="R19" s="16"/>
      <c r="S19" s="264" t="s">
        <v>62</v>
      </c>
      <c r="T19" s="265"/>
      <c r="U19" s="265"/>
      <c r="V19" s="265"/>
      <c r="W19" s="266"/>
      <c r="X19" s="1"/>
    </row>
    <row r="20" spans="1:24" x14ac:dyDescent="0.25">
      <c r="A20" s="256" t="s">
        <v>27</v>
      </c>
      <c r="B20" s="256"/>
      <c r="C20" s="256"/>
      <c r="D20" s="256"/>
      <c r="E20" s="256"/>
      <c r="F20" s="15"/>
      <c r="G20" s="270" t="s">
        <v>28</v>
      </c>
      <c r="H20" s="270"/>
      <c r="I20" s="270"/>
      <c r="J20" s="270"/>
      <c r="K20" s="270"/>
      <c r="L20" s="17"/>
      <c r="M20" s="262" t="s">
        <v>29</v>
      </c>
      <c r="N20" s="262"/>
      <c r="O20" s="262"/>
      <c r="P20" s="262"/>
      <c r="Q20" s="262"/>
      <c r="R20" s="17"/>
      <c r="S20" s="256" t="s">
        <v>30</v>
      </c>
      <c r="T20" s="256"/>
      <c r="U20" s="256"/>
      <c r="V20" s="256"/>
      <c r="W20" s="256"/>
      <c r="X20" s="1"/>
    </row>
    <row r="21" spans="1:24" x14ac:dyDescent="0.25">
      <c r="A21" s="18"/>
      <c r="B21" s="18"/>
      <c r="C21" s="18"/>
      <c r="D21" s="19"/>
      <c r="E21" s="19"/>
      <c r="F21" s="15"/>
      <c r="G21" s="18"/>
      <c r="H21" s="18"/>
      <c r="I21" s="18"/>
      <c r="J21" s="18"/>
      <c r="K21" s="33"/>
      <c r="L21" s="20"/>
      <c r="M21" s="18"/>
      <c r="N21" s="18"/>
      <c r="O21" s="18"/>
      <c r="P21" s="19"/>
      <c r="Q21" s="19"/>
      <c r="R21" s="20"/>
      <c r="S21" s="18"/>
      <c r="T21" s="18"/>
      <c r="U21" s="18"/>
      <c r="V21" s="18"/>
      <c r="W21" s="19"/>
      <c r="X21" s="1"/>
    </row>
    <row r="22" spans="1:24" x14ac:dyDescent="0.25">
      <c r="A22" s="263" t="s">
        <v>1</v>
      </c>
      <c r="B22" s="263" t="s">
        <v>2</v>
      </c>
      <c r="C22" s="263" t="s">
        <v>21</v>
      </c>
      <c r="D22" s="263" t="s">
        <v>18</v>
      </c>
      <c r="E22" s="263" t="s">
        <v>48</v>
      </c>
      <c r="F22" s="15"/>
      <c r="G22" s="263" t="s">
        <v>1</v>
      </c>
      <c r="H22" s="263" t="s">
        <v>2</v>
      </c>
      <c r="I22" s="263" t="s">
        <v>21</v>
      </c>
      <c r="J22" s="263" t="s">
        <v>18</v>
      </c>
      <c r="K22" s="263" t="s">
        <v>48</v>
      </c>
      <c r="L22" s="21"/>
      <c r="M22" s="263" t="s">
        <v>1</v>
      </c>
      <c r="N22" s="263" t="s">
        <v>2</v>
      </c>
      <c r="O22" s="263" t="s">
        <v>21</v>
      </c>
      <c r="P22" s="263" t="s">
        <v>18</v>
      </c>
      <c r="Q22" s="263" t="s">
        <v>48</v>
      </c>
      <c r="R22" s="21"/>
      <c r="S22" s="263" t="s">
        <v>1</v>
      </c>
      <c r="T22" s="263" t="s">
        <v>2</v>
      </c>
      <c r="U22" s="263" t="s">
        <v>21</v>
      </c>
      <c r="V22" s="263" t="s">
        <v>18</v>
      </c>
      <c r="W22" s="263" t="s">
        <v>48</v>
      </c>
      <c r="X22" s="1"/>
    </row>
    <row r="23" spans="1:24" x14ac:dyDescent="0.25">
      <c r="A23" s="263"/>
      <c r="B23" s="263"/>
      <c r="C23" s="263"/>
      <c r="D23" s="263"/>
      <c r="E23" s="263"/>
      <c r="F23" s="15"/>
      <c r="G23" s="263"/>
      <c r="H23" s="263"/>
      <c r="I23" s="263"/>
      <c r="J23" s="263"/>
      <c r="K23" s="263"/>
      <c r="L23" s="21"/>
      <c r="M23" s="263"/>
      <c r="N23" s="263"/>
      <c r="O23" s="263"/>
      <c r="P23" s="263"/>
      <c r="Q23" s="263"/>
      <c r="R23" s="21"/>
      <c r="S23" s="263"/>
      <c r="T23" s="263"/>
      <c r="U23" s="263"/>
      <c r="V23" s="263"/>
      <c r="W23" s="263"/>
      <c r="X23" s="1"/>
    </row>
    <row r="24" spans="1:24" x14ac:dyDescent="0.25">
      <c r="A24" s="64">
        <v>44927</v>
      </c>
      <c r="B24" s="12">
        <v>4</v>
      </c>
      <c r="C24" s="66">
        <v>9</v>
      </c>
      <c r="D24" s="65">
        <v>43.8</v>
      </c>
      <c r="E24" s="65">
        <f>C24/B24</f>
        <v>2.25</v>
      </c>
      <c r="F24" s="15"/>
      <c r="G24" s="64">
        <v>44927</v>
      </c>
      <c r="H24" s="10">
        <v>5</v>
      </c>
      <c r="I24" s="34">
        <v>39</v>
      </c>
      <c r="J24" s="24">
        <v>160</v>
      </c>
      <c r="K24" s="34">
        <f>I24/H24</f>
        <v>7.8</v>
      </c>
      <c r="L24" s="22"/>
      <c r="M24" s="64">
        <v>44927</v>
      </c>
      <c r="N24" s="10">
        <v>5</v>
      </c>
      <c r="O24" s="24">
        <v>10</v>
      </c>
      <c r="P24" s="34">
        <v>82.9</v>
      </c>
      <c r="Q24" s="34">
        <f>O24/N24</f>
        <v>2</v>
      </c>
      <c r="R24" s="22"/>
      <c r="S24" s="64">
        <v>44927</v>
      </c>
      <c r="T24" s="10">
        <v>6</v>
      </c>
      <c r="U24" s="24">
        <v>8</v>
      </c>
      <c r="V24" s="24">
        <v>58.5</v>
      </c>
      <c r="W24" s="34">
        <f>U24/T24</f>
        <v>1.3333333333333333</v>
      </c>
      <c r="X24" s="1"/>
    </row>
    <row r="25" spans="1:24" x14ac:dyDescent="0.25">
      <c r="A25" s="64">
        <v>44958</v>
      </c>
      <c r="B25" s="12">
        <v>4</v>
      </c>
      <c r="C25" s="66">
        <v>77</v>
      </c>
      <c r="D25" s="65">
        <v>343.1</v>
      </c>
      <c r="E25" s="65">
        <f t="shared" ref="E25:E26" si="5">C25/B25</f>
        <v>19.25</v>
      </c>
      <c r="F25" s="15"/>
      <c r="G25" s="64">
        <v>44958</v>
      </c>
      <c r="H25" s="10">
        <v>5</v>
      </c>
      <c r="I25" s="34">
        <v>34</v>
      </c>
      <c r="J25" s="24">
        <v>139.6</v>
      </c>
      <c r="K25" s="34">
        <f t="shared" ref="K25:K26" si="6">I25/H25</f>
        <v>6.8</v>
      </c>
      <c r="L25" s="22"/>
      <c r="M25" s="64">
        <v>44958</v>
      </c>
      <c r="N25" s="10">
        <v>5</v>
      </c>
      <c r="O25" s="24">
        <v>10</v>
      </c>
      <c r="P25" s="34">
        <v>84.6</v>
      </c>
      <c r="Q25" s="34">
        <f t="shared" ref="Q25:Q29" si="7">O25/N25</f>
        <v>2</v>
      </c>
      <c r="R25" s="22"/>
      <c r="S25" s="64">
        <v>44958</v>
      </c>
      <c r="T25" s="10">
        <v>6</v>
      </c>
      <c r="U25" s="24">
        <v>8</v>
      </c>
      <c r="V25" s="24">
        <v>58.6</v>
      </c>
      <c r="W25" s="34">
        <f t="shared" ref="W25:W26" si="8">U25/T25</f>
        <v>1.3333333333333333</v>
      </c>
      <c r="X25" s="1"/>
    </row>
    <row r="26" spans="1:24" x14ac:dyDescent="0.25">
      <c r="A26" s="64">
        <v>44986</v>
      </c>
      <c r="B26" s="12">
        <v>4</v>
      </c>
      <c r="C26" s="66">
        <v>10</v>
      </c>
      <c r="D26" s="65">
        <v>48.2</v>
      </c>
      <c r="E26" s="65">
        <f t="shared" si="5"/>
        <v>2.5</v>
      </c>
      <c r="F26" s="15"/>
      <c r="G26" s="64">
        <v>44986</v>
      </c>
      <c r="H26" s="10">
        <v>5</v>
      </c>
      <c r="I26" s="34">
        <v>12</v>
      </c>
      <c r="J26" s="24">
        <v>62.7</v>
      </c>
      <c r="K26" s="34">
        <f t="shared" si="6"/>
        <v>2.4</v>
      </c>
      <c r="L26" s="22"/>
      <c r="M26" s="64">
        <v>44986</v>
      </c>
      <c r="N26" s="10">
        <v>5</v>
      </c>
      <c r="O26" s="24">
        <v>10</v>
      </c>
      <c r="P26" s="34">
        <v>82.9</v>
      </c>
      <c r="Q26" s="34">
        <f t="shared" si="7"/>
        <v>2</v>
      </c>
      <c r="R26" s="22"/>
      <c r="S26" s="64">
        <v>44986</v>
      </c>
      <c r="T26" s="10">
        <v>6</v>
      </c>
      <c r="U26" s="13">
        <v>8</v>
      </c>
      <c r="V26" s="35">
        <v>143.69999999999999</v>
      </c>
      <c r="W26" s="34">
        <f t="shared" si="8"/>
        <v>1.3333333333333333</v>
      </c>
      <c r="X26" s="1"/>
    </row>
    <row r="27" spans="1:24" x14ac:dyDescent="0.25">
      <c r="A27" s="64">
        <v>45017</v>
      </c>
      <c r="B27" s="12">
        <v>4</v>
      </c>
      <c r="C27" s="66">
        <v>19</v>
      </c>
      <c r="D27" s="65">
        <v>87.9</v>
      </c>
      <c r="E27" s="65">
        <f>C27/B27</f>
        <v>4.75</v>
      </c>
      <c r="F27" s="15"/>
      <c r="G27" s="64">
        <v>45017</v>
      </c>
      <c r="H27" s="10">
        <v>5</v>
      </c>
      <c r="I27" s="34">
        <v>12</v>
      </c>
      <c r="J27" s="24">
        <v>62.7</v>
      </c>
      <c r="K27" s="34">
        <f>I27/H27</f>
        <v>2.4</v>
      </c>
      <c r="L27" s="22"/>
      <c r="M27" s="64">
        <v>45017</v>
      </c>
      <c r="N27" s="10">
        <v>5</v>
      </c>
      <c r="O27" s="24">
        <v>10</v>
      </c>
      <c r="P27" s="34">
        <v>82.9</v>
      </c>
      <c r="Q27" s="34">
        <f t="shared" si="7"/>
        <v>2</v>
      </c>
      <c r="R27" s="22"/>
      <c r="S27" s="64">
        <v>45017</v>
      </c>
      <c r="T27" s="10">
        <v>6</v>
      </c>
      <c r="U27" s="13">
        <v>7</v>
      </c>
      <c r="V27" s="35">
        <f>196.4-V26</f>
        <v>52.700000000000017</v>
      </c>
      <c r="W27" s="34">
        <f>U27/T27</f>
        <v>1.1666666666666667</v>
      </c>
      <c r="X27" s="1"/>
    </row>
    <row r="28" spans="1:24" x14ac:dyDescent="0.25">
      <c r="A28" s="64">
        <v>45047</v>
      </c>
      <c r="B28" s="12">
        <v>4</v>
      </c>
      <c r="C28" s="66">
        <v>29</v>
      </c>
      <c r="D28" s="66">
        <v>132.80000000000001</v>
      </c>
      <c r="E28" s="65">
        <f t="shared" ref="E28:E29" si="9">C28/B28</f>
        <v>7.25</v>
      </c>
      <c r="F28" s="15"/>
      <c r="G28" s="64">
        <v>45047</v>
      </c>
      <c r="H28" s="10">
        <v>5</v>
      </c>
      <c r="I28" s="34">
        <v>19</v>
      </c>
      <c r="J28" s="24">
        <v>95.9</v>
      </c>
      <c r="K28" s="34">
        <f t="shared" ref="K28:K29" si="10">I28/H28</f>
        <v>3.8</v>
      </c>
      <c r="L28" s="22"/>
      <c r="M28" s="64">
        <v>45047</v>
      </c>
      <c r="N28" s="10">
        <v>5</v>
      </c>
      <c r="O28" s="24">
        <v>10</v>
      </c>
      <c r="P28" s="34">
        <v>82.9</v>
      </c>
      <c r="Q28" s="34">
        <f t="shared" si="7"/>
        <v>2</v>
      </c>
      <c r="R28" s="22"/>
      <c r="S28" s="64">
        <v>45047</v>
      </c>
      <c r="T28" s="10">
        <v>6</v>
      </c>
      <c r="U28" s="13">
        <v>7</v>
      </c>
      <c r="V28" s="35">
        <v>52</v>
      </c>
      <c r="W28" s="34">
        <f t="shared" ref="W28:W29" si="11">U28/T28</f>
        <v>1.1666666666666667</v>
      </c>
      <c r="X28" s="1"/>
    </row>
    <row r="29" spans="1:24" x14ac:dyDescent="0.25">
      <c r="A29" s="64">
        <v>45078</v>
      </c>
      <c r="B29" s="12">
        <v>4</v>
      </c>
      <c r="C29" s="85">
        <v>27</v>
      </c>
      <c r="D29" s="34">
        <v>171.9</v>
      </c>
      <c r="E29" s="65">
        <f t="shared" si="9"/>
        <v>6.75</v>
      </c>
      <c r="F29" s="15"/>
      <c r="G29" s="64">
        <v>45078</v>
      </c>
      <c r="H29" s="10">
        <v>5</v>
      </c>
      <c r="I29" s="34">
        <v>16</v>
      </c>
      <c r="J29" s="24">
        <v>81.599999999999994</v>
      </c>
      <c r="K29" s="34">
        <f t="shared" si="10"/>
        <v>3.2</v>
      </c>
      <c r="L29" s="22"/>
      <c r="M29" s="64">
        <v>45078</v>
      </c>
      <c r="N29" s="10">
        <v>5</v>
      </c>
      <c r="O29" s="24">
        <v>10</v>
      </c>
      <c r="P29" s="34">
        <v>84.6</v>
      </c>
      <c r="Q29" s="34">
        <f t="shared" si="7"/>
        <v>2</v>
      </c>
      <c r="R29" s="22"/>
      <c r="S29" s="64">
        <v>45078</v>
      </c>
      <c r="T29" s="10">
        <v>6</v>
      </c>
      <c r="U29" s="13">
        <v>7</v>
      </c>
      <c r="V29" s="35">
        <f>104.3-52</f>
        <v>52.3</v>
      </c>
      <c r="W29" s="34">
        <f t="shared" si="11"/>
        <v>1.1666666666666667</v>
      </c>
      <c r="X29" s="1"/>
    </row>
    <row r="30" spans="1:24" x14ac:dyDescent="0.25">
      <c r="A30" s="68" t="s">
        <v>20</v>
      </c>
      <c r="B30" s="68">
        <f>AVERAGE(B24:B26)</f>
        <v>4</v>
      </c>
      <c r="C30" s="68">
        <f>AVERAGE(C24:C26)</f>
        <v>32</v>
      </c>
      <c r="D30" s="68">
        <f>AVERAGE(D24:D26)</f>
        <v>145.03333333333333</v>
      </c>
      <c r="E30" s="68">
        <f>AVERAGE(E24:E26)</f>
        <v>8</v>
      </c>
      <c r="F30" s="36"/>
      <c r="G30" s="68" t="s">
        <v>20</v>
      </c>
      <c r="H30" s="68">
        <f>AVERAGE(H24:H26)</f>
        <v>5</v>
      </c>
      <c r="I30" s="68">
        <f>AVERAGE(I24:I29)</f>
        <v>22</v>
      </c>
      <c r="J30" s="68">
        <f>AVERAGE(J24:J29)</f>
        <v>100.41666666666667</v>
      </c>
      <c r="K30" s="68">
        <f>AVERAGE(K24:K26)</f>
        <v>5.666666666666667</v>
      </c>
      <c r="L30" s="27"/>
      <c r="M30" s="68" t="s">
        <v>20</v>
      </c>
      <c r="N30" s="68">
        <f>AVERAGE(N24:N26)</f>
        <v>5</v>
      </c>
      <c r="O30" s="68">
        <f>AVERAGE(O24:O27)</f>
        <v>10</v>
      </c>
      <c r="P30" s="68">
        <f>AVERAGE(P24:P27)</f>
        <v>83.325000000000003</v>
      </c>
      <c r="Q30" s="68">
        <f>AVERAGE(Q24:Q26)</f>
        <v>2</v>
      </c>
      <c r="R30" s="27"/>
      <c r="S30" s="68" t="s">
        <v>20</v>
      </c>
      <c r="T30" s="68">
        <f>AVERAGE(T24:T26)</f>
        <v>6</v>
      </c>
      <c r="U30" s="68">
        <f>AVERAGE(U24:U26)</f>
        <v>8</v>
      </c>
      <c r="V30" s="68">
        <f>AVERAGE(V24:V26)</f>
        <v>86.933333333333323</v>
      </c>
      <c r="W30" s="68">
        <f>AVERAGE(W24:W26)</f>
        <v>1.3333333333333333</v>
      </c>
      <c r="X30" s="37"/>
    </row>
    <row r="31" spans="1:24" x14ac:dyDescent="0.25">
      <c r="A31" s="41" t="s">
        <v>49</v>
      </c>
      <c r="B31" s="38"/>
      <c r="C31" s="38"/>
      <c r="D31" s="38"/>
      <c r="E31" s="15"/>
      <c r="F31" s="15"/>
      <c r="G31" s="41" t="s">
        <v>50</v>
      </c>
      <c r="H31" s="15"/>
      <c r="I31" s="15"/>
      <c r="J31" s="15"/>
      <c r="K31" s="15"/>
      <c r="L31" s="31"/>
      <c r="M31" s="15"/>
      <c r="N31" s="15"/>
      <c r="O31" s="15"/>
      <c r="P31" s="15"/>
      <c r="Q31" s="15"/>
      <c r="R31" s="31"/>
      <c r="S31" s="15"/>
      <c r="T31" s="15"/>
      <c r="U31" s="268"/>
      <c r="V31" s="268"/>
      <c r="W31" s="268"/>
      <c r="X31" s="268"/>
    </row>
    <row r="32" spans="1:24" ht="15.75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31"/>
      <c r="M32" s="15"/>
      <c r="N32" s="15"/>
      <c r="O32" s="15"/>
      <c r="P32" s="15"/>
      <c r="Q32" s="15"/>
      <c r="R32" s="31"/>
      <c r="S32" s="15"/>
      <c r="T32" s="15"/>
      <c r="U32" s="15"/>
      <c r="V32" s="15"/>
      <c r="W32" s="269"/>
      <c r="X32" s="269"/>
    </row>
    <row r="33" spans="1:24" ht="15.75" x14ac:dyDescent="0.25">
      <c r="A33" s="264" t="s">
        <v>62</v>
      </c>
      <c r="B33" s="265"/>
      <c r="C33" s="265"/>
      <c r="D33" s="265"/>
      <c r="E33" s="266"/>
      <c r="F33" s="15"/>
      <c r="G33" s="264" t="s">
        <v>62</v>
      </c>
      <c r="H33" s="265"/>
      <c r="I33" s="265"/>
      <c r="J33" s="265"/>
      <c r="K33" s="266"/>
      <c r="L33" s="16"/>
      <c r="M33" s="264" t="s">
        <v>62</v>
      </c>
      <c r="N33" s="265"/>
      <c r="O33" s="265"/>
      <c r="P33" s="265"/>
      <c r="Q33" s="266"/>
      <c r="R33" s="16"/>
      <c r="S33" s="264" t="s">
        <v>62</v>
      </c>
      <c r="T33" s="265"/>
      <c r="U33" s="265"/>
      <c r="V33" s="265"/>
      <c r="W33" s="266"/>
      <c r="X33" s="1"/>
    </row>
    <row r="34" spans="1:24" x14ac:dyDescent="0.25">
      <c r="A34" s="256" t="s">
        <v>32</v>
      </c>
      <c r="B34" s="256"/>
      <c r="C34" s="256"/>
      <c r="D34" s="256"/>
      <c r="E34" s="256"/>
      <c r="F34" s="15"/>
      <c r="G34" s="256" t="s">
        <v>33</v>
      </c>
      <c r="H34" s="256"/>
      <c r="I34" s="256"/>
      <c r="J34" s="256"/>
      <c r="K34" s="256"/>
      <c r="L34" s="17"/>
      <c r="M34" s="256" t="s">
        <v>34</v>
      </c>
      <c r="N34" s="256"/>
      <c r="O34" s="256"/>
      <c r="P34" s="256"/>
      <c r="Q34" s="256"/>
      <c r="R34" s="17"/>
      <c r="S34" s="256" t="s">
        <v>35</v>
      </c>
      <c r="T34" s="256"/>
      <c r="U34" s="256"/>
      <c r="V34" s="256"/>
      <c r="W34" s="256"/>
      <c r="X34" s="1"/>
    </row>
    <row r="35" spans="1:24" x14ac:dyDescent="0.25">
      <c r="A35" s="18"/>
      <c r="B35" s="18"/>
      <c r="C35" s="18"/>
      <c r="D35" s="19"/>
      <c r="E35" s="19"/>
      <c r="F35" s="15"/>
      <c r="G35" s="18"/>
      <c r="H35" s="18"/>
      <c r="I35" s="18"/>
      <c r="J35" s="19"/>
      <c r="K35" s="19"/>
      <c r="L35" s="20"/>
      <c r="M35" s="18"/>
      <c r="N35" s="18"/>
      <c r="O35" s="18"/>
      <c r="P35" s="18"/>
      <c r="Q35" s="19"/>
      <c r="R35" s="20"/>
      <c r="S35" s="18"/>
      <c r="T35" s="18"/>
      <c r="U35" s="18"/>
      <c r="V35" s="18"/>
      <c r="W35" s="19"/>
      <c r="X35" s="1"/>
    </row>
    <row r="36" spans="1:24" x14ac:dyDescent="0.25">
      <c r="A36" s="263" t="s">
        <v>1</v>
      </c>
      <c r="B36" s="263" t="s">
        <v>2</v>
      </c>
      <c r="C36" s="263" t="s">
        <v>21</v>
      </c>
      <c r="D36" s="263" t="s">
        <v>18</v>
      </c>
      <c r="E36" s="263" t="s">
        <v>48</v>
      </c>
      <c r="F36" s="15"/>
      <c r="G36" s="263" t="s">
        <v>1</v>
      </c>
      <c r="H36" s="263" t="s">
        <v>2</v>
      </c>
      <c r="I36" s="263" t="s">
        <v>21</v>
      </c>
      <c r="J36" s="263" t="s">
        <v>18</v>
      </c>
      <c r="K36" s="263" t="s">
        <v>48</v>
      </c>
      <c r="L36" s="21"/>
      <c r="M36" s="263" t="s">
        <v>1</v>
      </c>
      <c r="N36" s="263" t="s">
        <v>2</v>
      </c>
      <c r="O36" s="263" t="s">
        <v>21</v>
      </c>
      <c r="P36" s="263" t="s">
        <v>18</v>
      </c>
      <c r="Q36" s="263" t="s">
        <v>48</v>
      </c>
      <c r="R36" s="21"/>
      <c r="S36" s="263" t="s">
        <v>1</v>
      </c>
      <c r="T36" s="263" t="s">
        <v>2</v>
      </c>
      <c r="U36" s="263" t="s">
        <v>21</v>
      </c>
      <c r="V36" s="263" t="s">
        <v>18</v>
      </c>
      <c r="W36" s="263" t="s">
        <v>48</v>
      </c>
      <c r="X36" s="1"/>
    </row>
    <row r="37" spans="1:24" x14ac:dyDescent="0.25">
      <c r="A37" s="263"/>
      <c r="B37" s="263"/>
      <c r="C37" s="263"/>
      <c r="D37" s="263"/>
      <c r="E37" s="263"/>
      <c r="F37" s="15"/>
      <c r="G37" s="263"/>
      <c r="H37" s="263"/>
      <c r="I37" s="263"/>
      <c r="J37" s="263"/>
      <c r="K37" s="263"/>
      <c r="L37" s="21"/>
      <c r="M37" s="263"/>
      <c r="N37" s="263"/>
      <c r="O37" s="263"/>
      <c r="P37" s="263"/>
      <c r="Q37" s="263"/>
      <c r="R37" s="21"/>
      <c r="S37" s="263"/>
      <c r="T37" s="263"/>
      <c r="U37" s="263"/>
      <c r="V37" s="263"/>
      <c r="W37" s="263"/>
      <c r="X37" s="1"/>
    </row>
    <row r="38" spans="1:24" x14ac:dyDescent="0.25">
      <c r="A38" s="64">
        <v>44927</v>
      </c>
      <c r="B38" s="12">
        <v>4</v>
      </c>
      <c r="C38" s="55"/>
      <c r="D38" s="73"/>
      <c r="E38" s="65">
        <f>C38/B38</f>
        <v>0</v>
      </c>
      <c r="F38" s="15"/>
      <c r="G38" s="64">
        <v>44927</v>
      </c>
      <c r="H38" s="10">
        <v>2</v>
      </c>
      <c r="I38" s="24">
        <v>2</v>
      </c>
      <c r="J38" s="34">
        <v>7.8</v>
      </c>
      <c r="K38" s="34">
        <f>I38/H38</f>
        <v>1</v>
      </c>
      <c r="L38" s="22"/>
      <c r="M38" s="64">
        <v>44927</v>
      </c>
      <c r="N38" s="10">
        <v>5</v>
      </c>
      <c r="O38" s="24">
        <v>30</v>
      </c>
      <c r="P38" s="24">
        <v>119.48</v>
      </c>
      <c r="Q38" s="34">
        <f>O38/N38</f>
        <v>6</v>
      </c>
      <c r="R38" s="22"/>
      <c r="S38" s="64">
        <v>44927</v>
      </c>
      <c r="T38" s="12">
        <v>3</v>
      </c>
      <c r="U38" s="25">
        <v>2</v>
      </c>
      <c r="V38" s="23">
        <v>7.8</v>
      </c>
      <c r="W38" s="65">
        <f>U38/T38</f>
        <v>0.66666666666666663</v>
      </c>
      <c r="X38" s="1"/>
    </row>
    <row r="39" spans="1:24" x14ac:dyDescent="0.25">
      <c r="A39" s="64">
        <v>44958</v>
      </c>
      <c r="B39" s="12">
        <v>4</v>
      </c>
      <c r="C39" s="55"/>
      <c r="D39" s="73"/>
      <c r="E39" s="65">
        <f t="shared" ref="E39:E43" si="12">C39/B39</f>
        <v>0</v>
      </c>
      <c r="F39" s="15"/>
      <c r="G39" s="64">
        <v>44958</v>
      </c>
      <c r="H39" s="10">
        <v>2</v>
      </c>
      <c r="I39" s="24">
        <v>2</v>
      </c>
      <c r="J39" s="34">
        <v>8.6999999999999993</v>
      </c>
      <c r="K39" s="34">
        <f t="shared" ref="K39:K43" si="13">I39/H39</f>
        <v>1</v>
      </c>
      <c r="L39" s="22"/>
      <c r="M39" s="64">
        <v>44958</v>
      </c>
      <c r="N39" s="10">
        <v>5</v>
      </c>
      <c r="O39" s="24">
        <v>30</v>
      </c>
      <c r="P39" s="24">
        <v>140.9</v>
      </c>
      <c r="Q39" s="34">
        <f t="shared" ref="Q39:Q43" si="14">O39/N39</f>
        <v>6</v>
      </c>
      <c r="R39" s="22"/>
      <c r="S39" s="64">
        <v>44958</v>
      </c>
      <c r="T39" s="12">
        <v>3</v>
      </c>
      <c r="U39" s="25">
        <v>5</v>
      </c>
      <c r="V39" s="23">
        <v>25.4</v>
      </c>
      <c r="W39" s="65">
        <f t="shared" ref="W39:W43" si="15">U39/T39</f>
        <v>1.6666666666666667</v>
      </c>
      <c r="X39" s="1"/>
    </row>
    <row r="40" spans="1:24" x14ac:dyDescent="0.25">
      <c r="A40" s="64">
        <v>44986</v>
      </c>
      <c r="B40" s="12">
        <v>4</v>
      </c>
      <c r="C40" s="55"/>
      <c r="D40" s="73"/>
      <c r="E40" s="65">
        <f t="shared" si="12"/>
        <v>0</v>
      </c>
      <c r="F40" s="15"/>
      <c r="G40" s="64">
        <v>44986</v>
      </c>
      <c r="H40" s="10">
        <v>2</v>
      </c>
      <c r="I40" s="24">
        <v>2</v>
      </c>
      <c r="J40" s="34">
        <v>7.7</v>
      </c>
      <c r="K40" s="34">
        <f t="shared" si="13"/>
        <v>1</v>
      </c>
      <c r="L40" s="22"/>
      <c r="M40" s="64">
        <v>44986</v>
      </c>
      <c r="N40" s="10">
        <v>5</v>
      </c>
      <c r="O40" s="24">
        <v>11</v>
      </c>
      <c r="P40" s="24">
        <v>54.8</v>
      </c>
      <c r="Q40" s="34">
        <f t="shared" si="14"/>
        <v>2.2000000000000002</v>
      </c>
      <c r="R40" s="22"/>
      <c r="S40" s="64">
        <v>44986</v>
      </c>
      <c r="T40" s="12">
        <v>3</v>
      </c>
      <c r="U40" s="25">
        <v>5</v>
      </c>
      <c r="V40" s="23">
        <v>21.3</v>
      </c>
      <c r="W40" s="65">
        <f t="shared" si="15"/>
        <v>1.6666666666666667</v>
      </c>
      <c r="X40" s="1"/>
    </row>
    <row r="41" spans="1:24" x14ac:dyDescent="0.25">
      <c r="A41" s="64">
        <v>45017</v>
      </c>
      <c r="B41" s="12">
        <v>4</v>
      </c>
      <c r="C41" s="55"/>
      <c r="D41" s="73"/>
      <c r="E41" s="65">
        <f t="shared" si="12"/>
        <v>0</v>
      </c>
      <c r="F41" s="15"/>
      <c r="G41" s="64">
        <v>45017</v>
      </c>
      <c r="H41" s="10">
        <v>2</v>
      </c>
      <c r="I41" s="24">
        <v>2</v>
      </c>
      <c r="J41" s="34">
        <v>7.7</v>
      </c>
      <c r="K41" s="34">
        <f t="shared" si="13"/>
        <v>1</v>
      </c>
      <c r="L41" s="22"/>
      <c r="M41" s="64">
        <v>45017</v>
      </c>
      <c r="N41" s="10">
        <v>5</v>
      </c>
      <c r="O41" s="24">
        <v>32</v>
      </c>
      <c r="P41" s="24">
        <v>154.1</v>
      </c>
      <c r="Q41" s="34">
        <f t="shared" si="14"/>
        <v>6.4</v>
      </c>
      <c r="R41" s="22"/>
      <c r="S41" s="64">
        <v>45017</v>
      </c>
      <c r="T41" s="12">
        <v>3</v>
      </c>
      <c r="U41" s="25">
        <v>7</v>
      </c>
      <c r="V41" s="23">
        <v>27.2</v>
      </c>
      <c r="W41" s="65">
        <f t="shared" si="15"/>
        <v>2.3333333333333335</v>
      </c>
      <c r="X41" s="1"/>
    </row>
    <row r="42" spans="1:24" x14ac:dyDescent="0.25">
      <c r="A42" s="64">
        <v>45047</v>
      </c>
      <c r="B42" s="12">
        <v>4</v>
      </c>
      <c r="C42" s="55"/>
      <c r="D42" s="73"/>
      <c r="E42" s="65">
        <f t="shared" si="12"/>
        <v>0</v>
      </c>
      <c r="F42" s="15"/>
      <c r="G42" s="64">
        <v>45047</v>
      </c>
      <c r="H42" s="10">
        <v>2</v>
      </c>
      <c r="I42" s="24">
        <v>2</v>
      </c>
      <c r="J42" s="34">
        <v>7.7</v>
      </c>
      <c r="K42" s="34">
        <f t="shared" si="13"/>
        <v>1</v>
      </c>
      <c r="L42" s="22"/>
      <c r="M42" s="64">
        <v>45047</v>
      </c>
      <c r="N42" s="10">
        <v>5</v>
      </c>
      <c r="O42" s="24">
        <v>23</v>
      </c>
      <c r="P42" s="24">
        <v>109.2</v>
      </c>
      <c r="Q42" s="34">
        <f t="shared" si="14"/>
        <v>4.5999999999999996</v>
      </c>
      <c r="R42" s="22"/>
      <c r="S42" s="64">
        <v>45047</v>
      </c>
      <c r="T42" s="12">
        <v>3</v>
      </c>
      <c r="U42" s="25">
        <v>6</v>
      </c>
      <c r="V42" s="23">
        <f>51.3-27.2</f>
        <v>24.099999999999998</v>
      </c>
      <c r="W42" s="65">
        <f t="shared" si="15"/>
        <v>2</v>
      </c>
      <c r="X42" s="1"/>
    </row>
    <row r="43" spans="1:24" x14ac:dyDescent="0.25">
      <c r="A43" s="64">
        <v>45078</v>
      </c>
      <c r="B43" s="12">
        <v>4</v>
      </c>
      <c r="C43" s="55"/>
      <c r="D43" s="73"/>
      <c r="E43" s="65">
        <f t="shared" si="12"/>
        <v>0</v>
      </c>
      <c r="F43" s="15"/>
      <c r="G43" s="64">
        <v>45078</v>
      </c>
      <c r="H43" s="10">
        <v>2</v>
      </c>
      <c r="I43" s="24">
        <v>3</v>
      </c>
      <c r="J43" s="34">
        <v>10.8</v>
      </c>
      <c r="K43" s="34">
        <f t="shared" si="13"/>
        <v>1.5</v>
      </c>
      <c r="L43" s="22"/>
      <c r="M43" s="64">
        <v>45078</v>
      </c>
      <c r="N43" s="10">
        <v>5</v>
      </c>
      <c r="O43" s="24">
        <v>24</v>
      </c>
      <c r="P43" s="24">
        <v>113.7</v>
      </c>
      <c r="Q43" s="34">
        <f t="shared" si="14"/>
        <v>4.8</v>
      </c>
      <c r="R43" s="22"/>
      <c r="S43" s="64">
        <v>45078</v>
      </c>
      <c r="T43" s="12">
        <v>3</v>
      </c>
      <c r="U43" s="25">
        <v>6</v>
      </c>
      <c r="V43" s="23">
        <f>23.9</f>
        <v>23.9</v>
      </c>
      <c r="W43" s="65">
        <f t="shared" si="15"/>
        <v>2</v>
      </c>
      <c r="X43" s="1"/>
    </row>
    <row r="44" spans="1:24" x14ac:dyDescent="0.25">
      <c r="A44" s="68" t="s">
        <v>20</v>
      </c>
      <c r="B44" s="68">
        <f>AVERAGE(B38:B40)</f>
        <v>4</v>
      </c>
      <c r="C44" s="68" t="e">
        <f>AVERAGE(C38:C40)</f>
        <v>#DIV/0!</v>
      </c>
      <c r="D44" s="68" t="e">
        <f>AVERAGE(D38:D40)</f>
        <v>#DIV/0!</v>
      </c>
      <c r="E44" s="68">
        <f>AVERAGE(E38:E40)</f>
        <v>0</v>
      </c>
      <c r="F44" s="36"/>
      <c r="G44" s="68" t="s">
        <v>20</v>
      </c>
      <c r="H44" s="68">
        <f>AVERAGE(H38:H40)</f>
        <v>2</v>
      </c>
      <c r="I44" s="68">
        <f>AVERAGE(I38:I43)</f>
        <v>2.1666666666666665</v>
      </c>
      <c r="J44" s="68">
        <f>AVERAGE(J38:J43)</f>
        <v>8.4</v>
      </c>
      <c r="K44" s="68">
        <f>AVERAGE(K38:K40)</f>
        <v>1</v>
      </c>
      <c r="L44" s="27"/>
      <c r="M44" s="67" t="s">
        <v>20</v>
      </c>
      <c r="N44" s="68">
        <f>AVERAGE(N38:N40)</f>
        <v>5</v>
      </c>
      <c r="O44" s="68">
        <f>AVERAGE(O38:O43)</f>
        <v>25</v>
      </c>
      <c r="P44" s="68">
        <f>AVERAGE(P38:P43)</f>
        <v>115.36333333333334</v>
      </c>
      <c r="Q44" s="68">
        <f>AVERAGE(Q38:Q40)</f>
        <v>4.7333333333333334</v>
      </c>
      <c r="R44" s="27"/>
      <c r="S44" s="67" t="s">
        <v>20</v>
      </c>
      <c r="T44" s="68">
        <f>AVERAGE(T38:T40)</f>
        <v>3</v>
      </c>
      <c r="U44" s="68">
        <f>AVERAGE(U38:U43)</f>
        <v>5.166666666666667</v>
      </c>
      <c r="V44" s="68">
        <f>AVERAGE(V38:V42)</f>
        <v>21.16</v>
      </c>
      <c r="W44" s="68">
        <f>AVERAGE(W38:W40)</f>
        <v>1.3333333333333333</v>
      </c>
      <c r="X44" s="1"/>
    </row>
    <row r="45" spans="1:24" x14ac:dyDescent="0.25">
      <c r="A45" s="15"/>
      <c r="B45" s="15"/>
      <c r="C45" s="15" t="s">
        <v>59</v>
      </c>
      <c r="D45" s="15"/>
      <c r="E45" s="15"/>
      <c r="F45" s="15"/>
      <c r="G45" s="15"/>
      <c r="H45" s="15"/>
      <c r="I45" s="15"/>
      <c r="J45" s="15"/>
      <c r="K45" s="15"/>
      <c r="L45" s="31"/>
      <c r="M45" s="15"/>
      <c r="N45" s="15"/>
      <c r="O45" s="15"/>
      <c r="P45" s="15"/>
      <c r="Q45" s="15"/>
      <c r="R45" s="31"/>
      <c r="S45" s="15"/>
      <c r="T45" s="15"/>
      <c r="U45" s="15"/>
      <c r="V45" s="15"/>
      <c r="W45" s="15"/>
      <c r="X45" s="15"/>
    </row>
    <row r="46" spans="1:24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31"/>
      <c r="M46" s="15"/>
      <c r="N46" s="15"/>
      <c r="O46" s="15"/>
      <c r="P46" s="15"/>
      <c r="Q46" s="15"/>
      <c r="R46" s="31"/>
      <c r="S46" s="15"/>
      <c r="T46" s="15"/>
      <c r="U46" s="15"/>
      <c r="V46" s="15"/>
      <c r="W46" s="15"/>
      <c r="X46" s="15"/>
    </row>
    <row r="47" spans="1:24" ht="15.75" x14ac:dyDescent="0.25">
      <c r="A47" s="264" t="s">
        <v>62</v>
      </c>
      <c r="B47" s="265"/>
      <c r="C47" s="265"/>
      <c r="D47" s="265"/>
      <c r="E47" s="266"/>
      <c r="F47" s="15"/>
      <c r="G47" s="264" t="s">
        <v>62</v>
      </c>
      <c r="H47" s="265"/>
      <c r="I47" s="265"/>
      <c r="J47" s="265"/>
      <c r="K47" s="266"/>
      <c r="L47" s="16"/>
      <c r="M47" s="264" t="s">
        <v>62</v>
      </c>
      <c r="N47" s="265"/>
      <c r="O47" s="265"/>
      <c r="P47" s="265"/>
      <c r="Q47" s="266"/>
      <c r="R47" s="16"/>
      <c r="S47" s="264" t="s">
        <v>62</v>
      </c>
      <c r="T47" s="265"/>
      <c r="U47" s="265"/>
      <c r="V47" s="265"/>
      <c r="W47" s="266"/>
      <c r="X47" s="1"/>
    </row>
    <row r="48" spans="1:24" x14ac:dyDescent="0.25">
      <c r="A48" s="256" t="s">
        <v>36</v>
      </c>
      <c r="B48" s="256"/>
      <c r="C48" s="256"/>
      <c r="D48" s="256"/>
      <c r="E48" s="256"/>
      <c r="F48" s="15"/>
      <c r="G48" s="262" t="s">
        <v>37</v>
      </c>
      <c r="H48" s="262"/>
      <c r="I48" s="262"/>
      <c r="J48" s="262"/>
      <c r="K48" s="262"/>
      <c r="L48" s="17"/>
      <c r="M48" s="256" t="s">
        <v>38</v>
      </c>
      <c r="N48" s="256"/>
      <c r="O48" s="256"/>
      <c r="P48" s="256"/>
      <c r="Q48" s="256"/>
      <c r="R48" s="17"/>
      <c r="S48" s="256" t="s">
        <v>39</v>
      </c>
      <c r="T48" s="256"/>
      <c r="U48" s="256"/>
      <c r="V48" s="256"/>
      <c r="W48" s="256"/>
      <c r="X48" s="1"/>
    </row>
    <row r="49" spans="1:24" x14ac:dyDescent="0.25">
      <c r="A49" s="18"/>
      <c r="B49" s="18"/>
      <c r="C49" s="18"/>
      <c r="D49" s="18"/>
      <c r="E49" s="19"/>
      <c r="F49" s="15"/>
      <c r="G49" s="18"/>
      <c r="H49" s="18"/>
      <c r="I49" s="18"/>
      <c r="J49" s="18"/>
      <c r="K49" s="19"/>
      <c r="L49" s="20"/>
      <c r="M49" s="18"/>
      <c r="N49" s="18"/>
      <c r="O49" s="18"/>
      <c r="P49" s="18"/>
      <c r="Q49" s="19"/>
      <c r="R49" s="20"/>
      <c r="S49" s="18"/>
      <c r="T49" s="18"/>
      <c r="U49" s="18"/>
      <c r="V49" s="19"/>
      <c r="W49" s="19"/>
      <c r="X49" s="1"/>
    </row>
    <row r="50" spans="1:24" x14ac:dyDescent="0.25">
      <c r="A50" s="263" t="s">
        <v>1</v>
      </c>
      <c r="B50" s="263" t="s">
        <v>2</v>
      </c>
      <c r="C50" s="263" t="s">
        <v>21</v>
      </c>
      <c r="D50" s="263" t="s">
        <v>18</v>
      </c>
      <c r="E50" s="263" t="s">
        <v>48</v>
      </c>
      <c r="F50" s="15"/>
      <c r="G50" s="263" t="s">
        <v>1</v>
      </c>
      <c r="H50" s="263" t="s">
        <v>2</v>
      </c>
      <c r="I50" s="263" t="s">
        <v>21</v>
      </c>
      <c r="J50" s="263" t="s">
        <v>18</v>
      </c>
      <c r="K50" s="263" t="s">
        <v>48</v>
      </c>
      <c r="L50" s="21"/>
      <c r="M50" s="263" t="s">
        <v>1</v>
      </c>
      <c r="N50" s="263" t="s">
        <v>2</v>
      </c>
      <c r="O50" s="263" t="s">
        <v>21</v>
      </c>
      <c r="P50" s="263" t="s">
        <v>18</v>
      </c>
      <c r="Q50" s="263" t="s">
        <v>48</v>
      </c>
      <c r="R50" s="21"/>
      <c r="S50" s="263" t="s">
        <v>1</v>
      </c>
      <c r="T50" s="263" t="s">
        <v>2</v>
      </c>
      <c r="U50" s="263" t="s">
        <v>21</v>
      </c>
      <c r="V50" s="263" t="s">
        <v>18</v>
      </c>
      <c r="W50" s="263" t="s">
        <v>48</v>
      </c>
      <c r="X50" s="1"/>
    </row>
    <row r="51" spans="1:24" x14ac:dyDescent="0.25">
      <c r="A51" s="263"/>
      <c r="B51" s="263"/>
      <c r="C51" s="263"/>
      <c r="D51" s="263"/>
      <c r="E51" s="263"/>
      <c r="F51" s="15"/>
      <c r="G51" s="263"/>
      <c r="H51" s="263"/>
      <c r="I51" s="263"/>
      <c r="J51" s="263"/>
      <c r="K51" s="263"/>
      <c r="L51" s="21"/>
      <c r="M51" s="263"/>
      <c r="N51" s="263"/>
      <c r="O51" s="263"/>
      <c r="P51" s="263"/>
      <c r="Q51" s="263"/>
      <c r="R51" s="21"/>
      <c r="S51" s="263"/>
      <c r="T51" s="263"/>
      <c r="U51" s="263"/>
      <c r="V51" s="263"/>
      <c r="W51" s="263"/>
      <c r="X51" s="1"/>
    </row>
    <row r="52" spans="1:24" x14ac:dyDescent="0.25">
      <c r="A52" s="64">
        <v>44927</v>
      </c>
      <c r="B52" s="12">
        <v>6</v>
      </c>
      <c r="C52" s="23">
        <v>12</v>
      </c>
      <c r="D52" s="23">
        <v>109</v>
      </c>
      <c r="E52" s="65">
        <f>C52/B52</f>
        <v>2</v>
      </c>
      <c r="F52" s="15"/>
      <c r="G52" s="64">
        <v>44927</v>
      </c>
      <c r="H52" s="12">
        <v>5</v>
      </c>
      <c r="I52" s="24">
        <v>2</v>
      </c>
      <c r="J52" s="34">
        <v>16.8</v>
      </c>
      <c r="K52" s="65">
        <f>I52/H52</f>
        <v>0.4</v>
      </c>
      <c r="L52" s="22"/>
      <c r="M52" s="64">
        <v>44927</v>
      </c>
      <c r="N52" s="10">
        <v>6</v>
      </c>
      <c r="O52" s="54"/>
      <c r="P52" s="55"/>
      <c r="Q52" s="34">
        <f>O52/N52</f>
        <v>0</v>
      </c>
      <c r="R52" s="22"/>
      <c r="S52" s="64">
        <v>44927</v>
      </c>
      <c r="T52" s="12">
        <v>5</v>
      </c>
      <c r="U52" s="55"/>
      <c r="V52" s="73"/>
      <c r="W52" s="65">
        <f>U52/T52</f>
        <v>0</v>
      </c>
      <c r="X52" s="1"/>
    </row>
    <row r="53" spans="1:24" x14ac:dyDescent="0.25">
      <c r="A53" s="64">
        <v>44958</v>
      </c>
      <c r="B53" s="12">
        <v>6</v>
      </c>
      <c r="C53" s="23">
        <v>12</v>
      </c>
      <c r="D53" s="23">
        <v>84.5</v>
      </c>
      <c r="E53" s="65">
        <f t="shared" ref="E53:E54" si="16">C53/B53</f>
        <v>2</v>
      </c>
      <c r="F53" s="15"/>
      <c r="G53" s="64">
        <v>44958</v>
      </c>
      <c r="H53" s="12">
        <v>5</v>
      </c>
      <c r="I53" s="24">
        <v>3</v>
      </c>
      <c r="J53" s="34">
        <v>17.3</v>
      </c>
      <c r="K53" s="65">
        <f t="shared" ref="K53:K54" si="17">I53/H53</f>
        <v>0.6</v>
      </c>
      <c r="L53" s="22"/>
      <c r="M53" s="64">
        <v>44958</v>
      </c>
      <c r="N53" s="10">
        <v>6</v>
      </c>
      <c r="O53" s="54"/>
      <c r="P53" s="54"/>
      <c r="Q53" s="34">
        <f t="shared" ref="Q53:Q54" si="18">O53/N53</f>
        <v>0</v>
      </c>
      <c r="R53" s="22"/>
      <c r="S53" s="64">
        <v>44958</v>
      </c>
      <c r="T53" s="12">
        <v>5</v>
      </c>
      <c r="U53" s="55"/>
      <c r="V53" s="73"/>
      <c r="W53" s="65">
        <f t="shared" ref="W53:W54" si="19">U53/T53</f>
        <v>0</v>
      </c>
      <c r="X53" s="1"/>
    </row>
    <row r="54" spans="1:24" x14ac:dyDescent="0.25">
      <c r="A54" s="64">
        <v>44986</v>
      </c>
      <c r="B54" s="12">
        <v>6</v>
      </c>
      <c r="C54" s="23">
        <v>12</v>
      </c>
      <c r="D54" s="23">
        <v>90.3</v>
      </c>
      <c r="E54" s="65">
        <f t="shared" si="16"/>
        <v>2</v>
      </c>
      <c r="F54" s="15"/>
      <c r="G54" s="64">
        <v>44986</v>
      </c>
      <c r="H54" s="12">
        <v>5</v>
      </c>
      <c r="I54" s="23">
        <v>4</v>
      </c>
      <c r="J54" s="23">
        <v>21.9</v>
      </c>
      <c r="K54" s="65">
        <f t="shared" si="17"/>
        <v>0.8</v>
      </c>
      <c r="L54" s="22"/>
      <c r="M54" s="64">
        <v>44986</v>
      </c>
      <c r="N54" s="10">
        <v>6</v>
      </c>
      <c r="O54" s="55"/>
      <c r="P54" s="55"/>
      <c r="Q54" s="34">
        <f t="shared" si="18"/>
        <v>0</v>
      </c>
      <c r="R54" s="22"/>
      <c r="S54" s="64">
        <v>44986</v>
      </c>
      <c r="T54" s="12">
        <v>5</v>
      </c>
      <c r="U54" s="55"/>
      <c r="V54" s="73"/>
      <c r="W54" s="65">
        <f t="shared" si="19"/>
        <v>0</v>
      </c>
      <c r="X54" s="1"/>
    </row>
    <row r="55" spans="1:24" x14ac:dyDescent="0.25">
      <c r="A55" s="64">
        <v>45017</v>
      </c>
      <c r="B55" s="12">
        <v>6</v>
      </c>
      <c r="C55" s="23">
        <v>13</v>
      </c>
      <c r="D55" s="23">
        <v>98</v>
      </c>
      <c r="E55" s="65">
        <f>C55/B55</f>
        <v>2.1666666666666665</v>
      </c>
      <c r="F55" s="15"/>
      <c r="G55" s="64">
        <v>45017</v>
      </c>
      <c r="H55" s="12">
        <v>5</v>
      </c>
      <c r="I55" s="23">
        <v>7</v>
      </c>
      <c r="J55" s="23">
        <v>35.700000000000003</v>
      </c>
      <c r="K55" s="65">
        <f>I55/H55</f>
        <v>1.4</v>
      </c>
      <c r="L55" s="22"/>
      <c r="M55" s="64">
        <v>45017</v>
      </c>
      <c r="N55" s="10">
        <v>6</v>
      </c>
      <c r="O55" s="55"/>
      <c r="P55" s="55"/>
      <c r="Q55" s="34"/>
      <c r="R55" s="22"/>
      <c r="S55" s="64">
        <v>45017</v>
      </c>
      <c r="T55" s="12">
        <v>5</v>
      </c>
      <c r="U55" s="55"/>
      <c r="V55" s="73"/>
      <c r="W55" s="65"/>
      <c r="X55" s="1"/>
    </row>
    <row r="56" spans="1:24" x14ac:dyDescent="0.25">
      <c r="A56" s="64">
        <v>45047</v>
      </c>
      <c r="B56" s="12">
        <v>6</v>
      </c>
      <c r="C56" s="23">
        <v>12</v>
      </c>
      <c r="D56" s="23">
        <v>90.3</v>
      </c>
      <c r="E56" s="65">
        <f>C56/B56</f>
        <v>2</v>
      </c>
      <c r="F56" s="15"/>
      <c r="G56" s="64">
        <v>45047</v>
      </c>
      <c r="H56" s="12">
        <v>5</v>
      </c>
      <c r="I56" s="23">
        <v>26</v>
      </c>
      <c r="J56" s="23">
        <v>123.1</v>
      </c>
      <c r="K56" s="65">
        <f>I56/H56</f>
        <v>5.2</v>
      </c>
      <c r="L56" s="22"/>
      <c r="M56" s="64">
        <v>45047</v>
      </c>
      <c r="N56" s="10">
        <v>6</v>
      </c>
      <c r="O56" s="55"/>
      <c r="P56" s="55"/>
      <c r="Q56" s="34"/>
      <c r="R56" s="22"/>
      <c r="S56" s="64">
        <v>45047</v>
      </c>
      <c r="T56" s="12">
        <v>5</v>
      </c>
      <c r="U56" s="55"/>
      <c r="V56" s="73"/>
      <c r="W56" s="65"/>
      <c r="X56" s="1"/>
    </row>
    <row r="57" spans="1:24" x14ac:dyDescent="0.25">
      <c r="A57" s="64">
        <v>45078</v>
      </c>
      <c r="B57" s="12">
        <v>6</v>
      </c>
      <c r="C57" s="23">
        <v>9</v>
      </c>
      <c r="D57" s="23">
        <v>69.099999999999994</v>
      </c>
      <c r="E57" s="65">
        <f>C57/B57</f>
        <v>1.5</v>
      </c>
      <c r="F57" s="15"/>
      <c r="G57" s="64">
        <v>45078</v>
      </c>
      <c r="H57" s="12">
        <v>5</v>
      </c>
      <c r="I57" s="23">
        <v>9</v>
      </c>
      <c r="J57" s="23">
        <v>44.9</v>
      </c>
      <c r="K57" s="65">
        <f>I57/H57</f>
        <v>1.8</v>
      </c>
      <c r="L57" s="22"/>
      <c r="M57" s="64">
        <v>45078</v>
      </c>
      <c r="N57" s="10">
        <v>6</v>
      </c>
      <c r="O57" s="55"/>
      <c r="P57" s="55"/>
      <c r="Q57" s="34"/>
      <c r="R57" s="22"/>
      <c r="S57" s="64">
        <v>45078</v>
      </c>
      <c r="T57" s="12">
        <v>5</v>
      </c>
      <c r="U57" s="55"/>
      <c r="V57" s="73"/>
      <c r="W57" s="65"/>
      <c r="X57" s="1"/>
    </row>
    <row r="58" spans="1:24" x14ac:dyDescent="0.25">
      <c r="A58" s="68" t="s">
        <v>20</v>
      </c>
      <c r="B58" s="68">
        <f>AVERAGE(B52:B54)</f>
        <v>6</v>
      </c>
      <c r="C58" s="68">
        <f>AVERAGE(C52:C57)</f>
        <v>11.666666666666666</v>
      </c>
      <c r="D58" s="68">
        <f>AVERAGE(D52:D57)</f>
        <v>90.2</v>
      </c>
      <c r="E58" s="68">
        <f>AVERAGE(E52:E54)</f>
        <v>2</v>
      </c>
      <c r="F58" s="15"/>
      <c r="G58" s="68" t="s">
        <v>20</v>
      </c>
      <c r="H58" s="68">
        <f>AVERAGE(H52:H54)</f>
        <v>5</v>
      </c>
      <c r="I58" s="68">
        <f>AVERAGE(I52:I54)</f>
        <v>3</v>
      </c>
      <c r="J58" s="68">
        <f>AVERAGE(J52:J54)</f>
        <v>18.666666666666668</v>
      </c>
      <c r="K58" s="68">
        <f>AVERAGE(K52:K54)</f>
        <v>0.6</v>
      </c>
      <c r="L58" s="27"/>
      <c r="M58" s="68" t="s">
        <v>20</v>
      </c>
      <c r="N58" s="68">
        <f>AVERAGE(N52:N54)</f>
        <v>6</v>
      </c>
      <c r="O58" s="68" t="e">
        <f>AVERAGE(O52:O54)</f>
        <v>#DIV/0!</v>
      </c>
      <c r="P58" s="68" t="e">
        <f>AVERAGE(P52:P54)</f>
        <v>#DIV/0!</v>
      </c>
      <c r="Q58" s="68">
        <f>AVERAGE(Q52:Q54)</f>
        <v>0</v>
      </c>
      <c r="R58" s="27"/>
      <c r="S58" s="68" t="s">
        <v>20</v>
      </c>
      <c r="T58" s="68">
        <f>AVERAGE(T52:T54)</f>
        <v>5</v>
      </c>
      <c r="U58" s="68" t="e">
        <f>AVERAGE(U52:U54)</f>
        <v>#DIV/0!</v>
      </c>
      <c r="V58" s="68" t="e">
        <f>AVERAGE(V52:V54)</f>
        <v>#DIV/0!</v>
      </c>
      <c r="W58" s="68">
        <f>AVERAGE(W52:W54)</f>
        <v>0</v>
      </c>
      <c r="X58" s="1"/>
    </row>
    <row r="59" spans="1:24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31"/>
      <c r="M59" s="42" t="s">
        <v>51</v>
      </c>
      <c r="N59" s="15"/>
      <c r="O59" s="15"/>
      <c r="P59" s="15"/>
      <c r="Q59" s="15"/>
      <c r="R59" s="31"/>
      <c r="S59" s="43" t="s">
        <v>52</v>
      </c>
      <c r="T59" s="15"/>
      <c r="U59" s="1"/>
      <c r="V59" s="1"/>
      <c r="W59" s="1"/>
      <c r="X59" s="1"/>
    </row>
    <row r="60" spans="1:24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1"/>
      <c r="M60" s="15"/>
      <c r="N60" s="15"/>
      <c r="O60" s="15"/>
      <c r="P60" s="15"/>
      <c r="Q60" s="15"/>
      <c r="R60" s="31"/>
      <c r="S60" s="15"/>
      <c r="T60" s="15"/>
      <c r="U60" s="1"/>
      <c r="V60" s="1"/>
      <c r="W60" s="1"/>
      <c r="X60" s="1"/>
    </row>
    <row r="61" spans="1:24" ht="15.75" x14ac:dyDescent="0.25">
      <c r="A61" s="264" t="s">
        <v>62</v>
      </c>
      <c r="B61" s="265"/>
      <c r="C61" s="265"/>
      <c r="D61" s="265"/>
      <c r="E61" s="266"/>
      <c r="F61" s="15"/>
      <c r="G61" s="264" t="s">
        <v>62</v>
      </c>
      <c r="H61" s="265"/>
      <c r="I61" s="265"/>
      <c r="J61" s="265"/>
      <c r="K61" s="266"/>
      <c r="L61" s="16"/>
      <c r="M61" s="264" t="s">
        <v>62</v>
      </c>
      <c r="N61" s="265"/>
      <c r="O61" s="265"/>
      <c r="P61" s="265"/>
      <c r="Q61" s="266"/>
      <c r="R61" s="16"/>
      <c r="S61" s="264" t="s">
        <v>62</v>
      </c>
      <c r="T61" s="265"/>
      <c r="U61" s="265"/>
      <c r="V61" s="265"/>
      <c r="W61" s="266"/>
      <c r="X61" s="1"/>
    </row>
    <row r="62" spans="1:24" x14ac:dyDescent="0.25">
      <c r="A62" s="256" t="s">
        <v>40</v>
      </c>
      <c r="B62" s="256"/>
      <c r="C62" s="256"/>
      <c r="D62" s="256"/>
      <c r="E62" s="256"/>
      <c r="F62" s="15"/>
      <c r="G62" s="256" t="s">
        <v>41</v>
      </c>
      <c r="H62" s="256"/>
      <c r="I62" s="256"/>
      <c r="J62" s="256"/>
      <c r="K62" s="256"/>
      <c r="L62" s="17"/>
      <c r="M62" s="262" t="s">
        <v>70</v>
      </c>
      <c r="N62" s="262"/>
      <c r="O62" s="262"/>
      <c r="P62" s="262"/>
      <c r="Q62" s="262"/>
      <c r="R62" s="17"/>
      <c r="S62" s="256" t="s">
        <v>42</v>
      </c>
      <c r="T62" s="256"/>
      <c r="U62" s="256"/>
      <c r="V62" s="256"/>
      <c r="W62" s="256"/>
      <c r="X62" s="1"/>
    </row>
    <row r="63" spans="1:24" x14ac:dyDescent="0.25">
      <c r="A63" s="18"/>
      <c r="B63" s="18"/>
      <c r="C63" s="18"/>
      <c r="D63" s="18"/>
      <c r="E63" s="19"/>
      <c r="F63" s="15"/>
      <c r="G63" s="18"/>
      <c r="H63" s="18"/>
      <c r="I63" s="18"/>
      <c r="J63" s="19"/>
      <c r="K63" s="19"/>
      <c r="L63" s="20"/>
      <c r="M63" s="18"/>
      <c r="N63" s="18"/>
      <c r="O63" s="18"/>
      <c r="P63" s="19"/>
      <c r="Q63" s="19"/>
      <c r="R63" s="20"/>
      <c r="S63" s="18"/>
      <c r="T63" s="18"/>
      <c r="U63" s="18"/>
      <c r="V63" s="18"/>
      <c r="W63" s="19"/>
      <c r="X63" s="1"/>
    </row>
    <row r="64" spans="1:24" x14ac:dyDescent="0.25">
      <c r="A64" s="263" t="s">
        <v>1</v>
      </c>
      <c r="B64" s="263" t="s">
        <v>2</v>
      </c>
      <c r="C64" s="263" t="s">
        <v>21</v>
      </c>
      <c r="D64" s="263" t="s">
        <v>18</v>
      </c>
      <c r="E64" s="263" t="s">
        <v>48</v>
      </c>
      <c r="F64" s="15"/>
      <c r="G64" s="263" t="s">
        <v>1</v>
      </c>
      <c r="H64" s="263" t="s">
        <v>2</v>
      </c>
      <c r="I64" s="263" t="s">
        <v>21</v>
      </c>
      <c r="J64" s="263" t="s">
        <v>18</v>
      </c>
      <c r="K64" s="263" t="s">
        <v>48</v>
      </c>
      <c r="L64" s="21"/>
      <c r="M64" s="263" t="s">
        <v>1</v>
      </c>
      <c r="N64" s="263" t="s">
        <v>2</v>
      </c>
      <c r="O64" s="263" t="s">
        <v>21</v>
      </c>
      <c r="P64" s="263" t="s">
        <v>18</v>
      </c>
      <c r="Q64" s="263" t="s">
        <v>48</v>
      </c>
      <c r="R64" s="21"/>
      <c r="S64" s="263" t="s">
        <v>1</v>
      </c>
      <c r="T64" s="263" t="s">
        <v>2</v>
      </c>
      <c r="U64" s="263" t="s">
        <v>21</v>
      </c>
      <c r="V64" s="263" t="s">
        <v>18</v>
      </c>
      <c r="W64" s="263" t="s">
        <v>48</v>
      </c>
      <c r="X64" s="1"/>
    </row>
    <row r="65" spans="1:24" x14ac:dyDescent="0.25">
      <c r="A65" s="263"/>
      <c r="B65" s="263"/>
      <c r="C65" s="263"/>
      <c r="D65" s="263"/>
      <c r="E65" s="263"/>
      <c r="F65" s="15"/>
      <c r="G65" s="263"/>
      <c r="H65" s="263"/>
      <c r="I65" s="263"/>
      <c r="J65" s="263"/>
      <c r="K65" s="263"/>
      <c r="L65" s="21"/>
      <c r="M65" s="263"/>
      <c r="N65" s="263"/>
      <c r="O65" s="263"/>
      <c r="P65" s="263"/>
      <c r="Q65" s="263"/>
      <c r="R65" s="21"/>
      <c r="S65" s="263"/>
      <c r="T65" s="263"/>
      <c r="U65" s="263"/>
      <c r="V65" s="263"/>
      <c r="W65" s="263"/>
      <c r="X65" s="1"/>
    </row>
    <row r="66" spans="1:24" x14ac:dyDescent="0.25">
      <c r="A66" s="64">
        <v>44927</v>
      </c>
      <c r="B66" s="10">
        <v>4</v>
      </c>
      <c r="C66" s="24">
        <v>16</v>
      </c>
      <c r="D66" s="24">
        <v>89.3</v>
      </c>
      <c r="E66" s="34">
        <f>C66/B66</f>
        <v>4</v>
      </c>
      <c r="F66" s="15"/>
      <c r="G66" s="64">
        <v>44927</v>
      </c>
      <c r="H66" s="12">
        <v>4</v>
      </c>
      <c r="I66" s="23">
        <v>3</v>
      </c>
      <c r="J66" s="65">
        <v>18.600000000000001</v>
      </c>
      <c r="K66" s="65">
        <f>+J66/H66</f>
        <v>4.6500000000000004</v>
      </c>
      <c r="L66" s="22"/>
      <c r="M66" s="64">
        <v>44927</v>
      </c>
      <c r="N66" s="12">
        <v>5</v>
      </c>
      <c r="O66" s="23">
        <v>146</v>
      </c>
      <c r="P66" s="56">
        <v>635</v>
      </c>
      <c r="Q66" s="65">
        <f>P66/N66</f>
        <v>127</v>
      </c>
      <c r="R66" s="22"/>
      <c r="S66" s="64">
        <v>44927</v>
      </c>
      <c r="T66" s="12">
        <v>5</v>
      </c>
      <c r="U66" s="23">
        <v>3</v>
      </c>
      <c r="V66" s="23">
        <v>14.2</v>
      </c>
      <c r="W66" s="65">
        <f>+V66/T66</f>
        <v>2.84</v>
      </c>
      <c r="X66" s="1"/>
    </row>
    <row r="67" spans="1:24" x14ac:dyDescent="0.25">
      <c r="A67" s="64">
        <v>44958</v>
      </c>
      <c r="B67" s="10">
        <v>4</v>
      </c>
      <c r="C67" s="24">
        <v>30</v>
      </c>
      <c r="D67" s="24">
        <v>163.80000000000001</v>
      </c>
      <c r="E67" s="34">
        <f t="shared" ref="E67:E68" si="20">C67/B67</f>
        <v>7.5</v>
      </c>
      <c r="F67" s="15"/>
      <c r="G67" s="64">
        <v>44958</v>
      </c>
      <c r="H67" s="12">
        <v>4</v>
      </c>
      <c r="I67" s="23">
        <v>12</v>
      </c>
      <c r="J67" s="65">
        <v>64.3</v>
      </c>
      <c r="K67" s="65">
        <f t="shared" ref="K67:K71" si="21">+J67/H67</f>
        <v>16.074999999999999</v>
      </c>
      <c r="L67" s="22"/>
      <c r="M67" s="64">
        <v>44958</v>
      </c>
      <c r="N67" s="12">
        <v>5</v>
      </c>
      <c r="O67" s="23">
        <v>101</v>
      </c>
      <c r="P67" s="56">
        <v>399.66</v>
      </c>
      <c r="Q67" s="65">
        <f t="shared" ref="Q67:Q68" si="22">P67/N67</f>
        <v>79.932000000000002</v>
      </c>
      <c r="R67" s="22"/>
      <c r="S67" s="64">
        <v>44958</v>
      </c>
      <c r="T67" s="12">
        <v>5</v>
      </c>
      <c r="U67" s="23">
        <v>4</v>
      </c>
      <c r="V67" s="23">
        <v>18.100000000000001</v>
      </c>
      <c r="W67" s="65">
        <f t="shared" ref="W67:W68" si="23">+V67/T67</f>
        <v>3.62</v>
      </c>
      <c r="X67" s="1"/>
    </row>
    <row r="68" spans="1:24" x14ac:dyDescent="0.25">
      <c r="A68" s="64">
        <v>44986</v>
      </c>
      <c r="B68" s="10">
        <v>4</v>
      </c>
      <c r="C68" s="24">
        <v>33</v>
      </c>
      <c r="D68" s="24">
        <v>179.7</v>
      </c>
      <c r="E68" s="34">
        <f t="shared" si="20"/>
        <v>8.25</v>
      </c>
      <c r="F68" s="15"/>
      <c r="G68" s="64">
        <v>44986</v>
      </c>
      <c r="H68" s="12">
        <v>4</v>
      </c>
      <c r="I68" s="23">
        <v>3</v>
      </c>
      <c r="J68" s="65">
        <v>18.600000000000001</v>
      </c>
      <c r="K68" s="65">
        <f t="shared" si="21"/>
        <v>4.6500000000000004</v>
      </c>
      <c r="L68" s="22"/>
      <c r="M68" s="64">
        <v>44986</v>
      </c>
      <c r="N68" s="12">
        <v>5</v>
      </c>
      <c r="O68" s="23">
        <v>105</v>
      </c>
      <c r="P68" s="56">
        <v>411.9</v>
      </c>
      <c r="Q68" s="65">
        <f t="shared" si="22"/>
        <v>82.38</v>
      </c>
      <c r="R68" s="22"/>
      <c r="S68" s="64">
        <v>44986</v>
      </c>
      <c r="T68" s="12">
        <v>5</v>
      </c>
      <c r="U68" s="23">
        <v>5</v>
      </c>
      <c r="V68" s="23">
        <v>21.7</v>
      </c>
      <c r="W68" s="65">
        <f t="shared" si="23"/>
        <v>4.34</v>
      </c>
      <c r="X68" s="1"/>
    </row>
    <row r="69" spans="1:24" x14ac:dyDescent="0.25">
      <c r="A69" s="64">
        <v>45017</v>
      </c>
      <c r="B69" s="10">
        <v>4</v>
      </c>
      <c r="C69" s="24">
        <v>8</v>
      </c>
      <c r="D69" s="24">
        <v>48.8</v>
      </c>
      <c r="E69" s="34">
        <f>C69/B69</f>
        <v>2</v>
      </c>
      <c r="F69" s="15"/>
      <c r="G69" s="64">
        <v>45017</v>
      </c>
      <c r="H69" s="12">
        <v>4</v>
      </c>
      <c r="I69" s="23">
        <v>2</v>
      </c>
      <c r="J69" s="65">
        <v>14.9</v>
      </c>
      <c r="K69" s="65">
        <f t="shared" si="21"/>
        <v>3.7250000000000001</v>
      </c>
      <c r="L69" s="22"/>
      <c r="M69" s="64">
        <v>45017</v>
      </c>
      <c r="N69" s="12">
        <v>5</v>
      </c>
      <c r="O69" s="23">
        <v>158</v>
      </c>
      <c r="P69" s="56">
        <v>687.2</v>
      </c>
      <c r="Q69" s="65">
        <f>O69/N69</f>
        <v>31.6</v>
      </c>
      <c r="R69" s="22"/>
      <c r="S69" s="64">
        <v>45017</v>
      </c>
      <c r="T69" s="12">
        <v>5</v>
      </c>
      <c r="U69" s="23">
        <v>4</v>
      </c>
      <c r="V69" s="23">
        <v>18.100000000000001</v>
      </c>
      <c r="W69" s="65">
        <f>U69/T69</f>
        <v>0.8</v>
      </c>
      <c r="X69" s="1"/>
    </row>
    <row r="70" spans="1:24" x14ac:dyDescent="0.25">
      <c r="A70" s="64">
        <v>45047</v>
      </c>
      <c r="B70" s="10">
        <v>4</v>
      </c>
      <c r="C70" s="24">
        <v>10</v>
      </c>
      <c r="D70" s="24">
        <v>57.6</v>
      </c>
      <c r="E70" s="34">
        <f t="shared" ref="E70:E71" si="24">C70/B70</f>
        <v>2.5</v>
      </c>
      <c r="F70" s="15"/>
      <c r="G70" s="64">
        <v>45047</v>
      </c>
      <c r="H70" s="12">
        <v>4</v>
      </c>
      <c r="I70" s="23">
        <v>5</v>
      </c>
      <c r="J70" s="65">
        <v>31.6</v>
      </c>
      <c r="K70" s="65">
        <f t="shared" si="21"/>
        <v>7.9</v>
      </c>
      <c r="L70" s="22"/>
      <c r="M70" s="64">
        <v>45047</v>
      </c>
      <c r="N70" s="12">
        <v>5</v>
      </c>
      <c r="O70" s="23">
        <v>136</v>
      </c>
      <c r="P70" s="56">
        <v>0</v>
      </c>
      <c r="Q70" s="65">
        <f t="shared" ref="Q70:Q71" si="25">O70/N70</f>
        <v>27.2</v>
      </c>
      <c r="R70" s="22"/>
      <c r="S70" s="64">
        <v>45047</v>
      </c>
      <c r="T70" s="12">
        <v>5</v>
      </c>
      <c r="U70" s="23">
        <v>4</v>
      </c>
      <c r="V70" s="23">
        <v>18</v>
      </c>
      <c r="W70" s="65">
        <f t="shared" ref="W70:W71" si="26">U70/T70</f>
        <v>0.8</v>
      </c>
      <c r="X70" s="1"/>
    </row>
    <row r="71" spans="1:24" x14ac:dyDescent="0.25">
      <c r="A71" s="64">
        <v>45078</v>
      </c>
      <c r="B71" s="10">
        <v>4</v>
      </c>
      <c r="C71" s="24">
        <v>22</v>
      </c>
      <c r="D71" s="24">
        <v>121.3</v>
      </c>
      <c r="E71" s="34">
        <f t="shared" si="24"/>
        <v>5.5</v>
      </c>
      <c r="F71" s="15"/>
      <c r="G71" s="64">
        <v>45078</v>
      </c>
      <c r="H71" s="12">
        <v>4</v>
      </c>
      <c r="I71" s="23">
        <v>6</v>
      </c>
      <c r="J71" s="65">
        <v>37.200000000000003</v>
      </c>
      <c r="K71" s="65">
        <f t="shared" si="21"/>
        <v>9.3000000000000007</v>
      </c>
      <c r="L71" s="22"/>
      <c r="M71" s="64">
        <v>45078</v>
      </c>
      <c r="N71" s="12">
        <v>5</v>
      </c>
      <c r="O71" s="24">
        <v>103</v>
      </c>
      <c r="P71" s="84">
        <v>401.5</v>
      </c>
      <c r="Q71" s="65">
        <f t="shared" si="25"/>
        <v>20.6</v>
      </c>
      <c r="R71" s="22"/>
      <c r="S71" s="64">
        <v>45078</v>
      </c>
      <c r="T71" s="12">
        <v>5</v>
      </c>
      <c r="U71" s="24">
        <v>8</v>
      </c>
      <c r="V71" s="24">
        <v>33</v>
      </c>
      <c r="W71" s="65">
        <f t="shared" si="26"/>
        <v>1.6</v>
      </c>
      <c r="X71" s="1"/>
    </row>
    <row r="72" spans="1:24" x14ac:dyDescent="0.25">
      <c r="A72" s="68" t="s">
        <v>20</v>
      </c>
      <c r="B72" s="68">
        <f>AVERAGE(B66:B68)</f>
        <v>4</v>
      </c>
      <c r="C72" s="68">
        <f>AVERAGE(C66:C71)</f>
        <v>19.833333333333332</v>
      </c>
      <c r="D72" s="68">
        <f>AVERAGE(D66:D71)</f>
        <v>110.08333333333333</v>
      </c>
      <c r="E72" s="68">
        <f>AVERAGE(E66:E68)</f>
        <v>6.583333333333333</v>
      </c>
      <c r="F72" s="26"/>
      <c r="G72" s="68" t="s">
        <v>20</v>
      </c>
      <c r="H72" s="68">
        <f>AVERAGE(H66:H68)</f>
        <v>4</v>
      </c>
      <c r="I72" s="68">
        <f>AVERAGE(I66:I71)</f>
        <v>5.166666666666667</v>
      </c>
      <c r="J72" s="68">
        <f>AVERAGE(J66:J71)</f>
        <v>30.866666666666664</v>
      </c>
      <c r="K72" s="68">
        <f>AVERAGE(K66:K68)</f>
        <v>8.4583333333333339</v>
      </c>
      <c r="L72" s="27"/>
      <c r="M72" s="67" t="s">
        <v>20</v>
      </c>
      <c r="N72" s="68">
        <f>AVERAGE(N66:N68)</f>
        <v>5</v>
      </c>
      <c r="O72" s="5">
        <f>AVERAGE(O66:O71)</f>
        <v>124.83333333333333</v>
      </c>
      <c r="P72" s="5">
        <f>AVERAGE(P66:P71)</f>
        <v>422.54333333333335</v>
      </c>
      <c r="Q72" s="68">
        <f>AVERAGE(Q66:Q68)</f>
        <v>96.437333333333342</v>
      </c>
      <c r="R72" s="27"/>
      <c r="S72" s="69" t="s">
        <v>20</v>
      </c>
      <c r="T72" s="68">
        <f>AVERAGE(T66:T68)</f>
        <v>5</v>
      </c>
      <c r="U72" s="68">
        <f>AVERAGE(U66:U71)</f>
        <v>4.666666666666667</v>
      </c>
      <c r="V72" s="68">
        <f>AVERAGE(V66:V71)</f>
        <v>20.516666666666666</v>
      </c>
      <c r="W72" s="68">
        <f>AVERAGE(W66:W68)</f>
        <v>3.6</v>
      </c>
      <c r="X72" s="1"/>
    </row>
    <row r="73" spans="1:24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31"/>
      <c r="M73" s="15"/>
      <c r="N73" s="15"/>
      <c r="O73" s="15"/>
      <c r="P73" s="15"/>
      <c r="Q73" s="15"/>
      <c r="R73" s="31"/>
      <c r="S73" s="15"/>
      <c r="T73" s="15"/>
      <c r="U73" s="15"/>
      <c r="V73" s="15"/>
      <c r="W73" s="15"/>
      <c r="X73" s="15"/>
    </row>
    <row r="74" spans="1:24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31"/>
      <c r="M74" s="15"/>
      <c r="N74" s="15"/>
      <c r="O74" s="15"/>
      <c r="P74" s="15"/>
      <c r="Q74" s="15"/>
      <c r="R74" s="31"/>
      <c r="S74" s="15"/>
      <c r="T74" s="15"/>
      <c r="U74" s="15"/>
      <c r="V74" s="15"/>
      <c r="W74" s="15"/>
      <c r="X74" s="15"/>
    </row>
    <row r="75" spans="1:24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31"/>
      <c r="M75" s="15"/>
      <c r="N75" s="15"/>
      <c r="O75" s="15"/>
      <c r="P75" s="15"/>
      <c r="Q75" s="15"/>
      <c r="R75" s="31"/>
      <c r="S75" s="15"/>
      <c r="T75" s="15"/>
      <c r="U75" s="15"/>
      <c r="V75" s="15"/>
      <c r="W75" s="15"/>
      <c r="X75" s="15"/>
    </row>
    <row r="76" spans="1:24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31"/>
      <c r="M76" s="15"/>
      <c r="N76" s="15"/>
      <c r="O76" s="15"/>
      <c r="P76" s="15"/>
      <c r="Q76" s="15"/>
      <c r="R76" s="31"/>
      <c r="S76" s="15"/>
      <c r="T76" s="15"/>
      <c r="U76" s="15"/>
      <c r="V76" s="15"/>
      <c r="W76" s="15"/>
      <c r="X76" s="15"/>
    </row>
    <row r="77" spans="1:24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31"/>
      <c r="M77" s="15"/>
      <c r="N77" s="15"/>
      <c r="O77" s="15"/>
      <c r="P77" s="15"/>
      <c r="Q77" s="15"/>
      <c r="R77" s="31"/>
      <c r="S77" s="15"/>
      <c r="T77" s="15"/>
      <c r="U77" s="15"/>
      <c r="V77" s="15"/>
      <c r="W77" s="15"/>
      <c r="X77" s="15"/>
    </row>
    <row r="78" spans="1:24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31"/>
      <c r="M78" s="15"/>
      <c r="N78" s="15"/>
      <c r="O78" s="15"/>
      <c r="P78" s="15"/>
      <c r="Q78" s="15"/>
      <c r="R78" s="31"/>
      <c r="S78" s="15"/>
      <c r="T78" s="15"/>
      <c r="U78" s="15"/>
      <c r="V78" s="15"/>
      <c r="W78" s="15"/>
      <c r="X78" s="15"/>
    </row>
    <row r="79" spans="1:24" ht="15.75" x14ac:dyDescent="0.25">
      <c r="A79" s="264" t="s">
        <v>62</v>
      </c>
      <c r="B79" s="265"/>
      <c r="C79" s="265"/>
      <c r="D79" s="265"/>
      <c r="E79" s="266"/>
      <c r="F79" s="15"/>
      <c r="G79" s="267" t="s">
        <v>62</v>
      </c>
      <c r="H79" s="267"/>
      <c r="I79" s="267"/>
      <c r="J79" s="267"/>
      <c r="K79" s="267"/>
      <c r="L79" s="16"/>
      <c r="M79" s="264" t="s">
        <v>62</v>
      </c>
      <c r="N79" s="265"/>
      <c r="O79" s="265"/>
      <c r="P79" s="265"/>
      <c r="Q79" s="266"/>
      <c r="R79" s="14"/>
      <c r="S79" s="264" t="s">
        <v>62</v>
      </c>
      <c r="T79" s="265"/>
      <c r="U79" s="265"/>
      <c r="V79" s="265"/>
      <c r="W79" s="266"/>
      <c r="X79" s="1"/>
    </row>
    <row r="80" spans="1:24" x14ac:dyDescent="0.25">
      <c r="A80" s="256" t="s">
        <v>43</v>
      </c>
      <c r="B80" s="256"/>
      <c r="C80" s="256"/>
      <c r="D80" s="256"/>
      <c r="E80" s="256"/>
      <c r="F80" s="15"/>
      <c r="G80" s="256" t="s">
        <v>44</v>
      </c>
      <c r="H80" s="256"/>
      <c r="I80" s="256"/>
      <c r="J80" s="256"/>
      <c r="K80" s="256"/>
      <c r="L80" s="17"/>
      <c r="M80" s="256" t="s">
        <v>45</v>
      </c>
      <c r="N80" s="256"/>
      <c r="O80" s="256"/>
      <c r="P80" s="256"/>
      <c r="Q80" s="256"/>
      <c r="R80" s="14"/>
      <c r="S80" s="256" t="s">
        <v>46</v>
      </c>
      <c r="T80" s="256"/>
      <c r="U80" s="256"/>
      <c r="V80" s="256"/>
      <c r="W80" s="256"/>
      <c r="X80" s="1"/>
    </row>
    <row r="81" spans="1:24" x14ac:dyDescent="0.25">
      <c r="A81" s="18"/>
      <c r="B81" s="18"/>
      <c r="C81" s="18"/>
      <c r="D81" s="18"/>
      <c r="E81" s="19"/>
      <c r="F81" s="15"/>
      <c r="G81" s="18"/>
      <c r="H81" s="18"/>
      <c r="I81" s="18"/>
      <c r="J81" s="19"/>
      <c r="K81" s="19"/>
      <c r="L81" s="20"/>
      <c r="M81" s="18"/>
      <c r="N81" s="18"/>
      <c r="O81" s="18"/>
      <c r="P81" s="19"/>
      <c r="Q81" s="19"/>
      <c r="R81" s="14"/>
      <c r="S81" s="18"/>
      <c r="T81" s="18"/>
      <c r="U81" s="18"/>
      <c r="V81" s="18"/>
      <c r="W81" s="19"/>
      <c r="X81" s="1"/>
    </row>
    <row r="82" spans="1:24" x14ac:dyDescent="0.25">
      <c r="A82" s="263" t="s">
        <v>1</v>
      </c>
      <c r="B82" s="263" t="s">
        <v>2</v>
      </c>
      <c r="C82" s="263" t="s">
        <v>21</v>
      </c>
      <c r="D82" s="263" t="s">
        <v>18</v>
      </c>
      <c r="E82" s="263" t="s">
        <v>48</v>
      </c>
      <c r="F82" s="15"/>
      <c r="G82" s="263" t="s">
        <v>1</v>
      </c>
      <c r="H82" s="263" t="s">
        <v>2</v>
      </c>
      <c r="I82" s="263" t="s">
        <v>21</v>
      </c>
      <c r="J82" s="263" t="s">
        <v>18</v>
      </c>
      <c r="K82" s="263" t="s">
        <v>48</v>
      </c>
      <c r="L82" s="21"/>
      <c r="M82" s="263" t="s">
        <v>1</v>
      </c>
      <c r="N82" s="263" t="s">
        <v>2</v>
      </c>
      <c r="O82" s="263" t="s">
        <v>21</v>
      </c>
      <c r="P82" s="263" t="s">
        <v>18</v>
      </c>
      <c r="Q82" s="263" t="s">
        <v>48</v>
      </c>
      <c r="R82" s="14"/>
      <c r="S82" s="263" t="s">
        <v>1</v>
      </c>
      <c r="T82" s="263" t="s">
        <v>2</v>
      </c>
      <c r="U82" s="263" t="s">
        <v>21</v>
      </c>
      <c r="V82" s="263" t="s">
        <v>18</v>
      </c>
      <c r="W82" s="263" t="s">
        <v>48</v>
      </c>
      <c r="X82" s="1"/>
    </row>
    <row r="83" spans="1:24" x14ac:dyDescent="0.25">
      <c r="A83" s="263"/>
      <c r="B83" s="263"/>
      <c r="C83" s="263"/>
      <c r="D83" s="263"/>
      <c r="E83" s="263"/>
      <c r="F83" s="15"/>
      <c r="G83" s="263"/>
      <c r="H83" s="263"/>
      <c r="I83" s="263"/>
      <c r="J83" s="263"/>
      <c r="K83" s="263"/>
      <c r="L83" s="21"/>
      <c r="M83" s="263"/>
      <c r="N83" s="263"/>
      <c r="O83" s="263"/>
      <c r="P83" s="263"/>
      <c r="Q83" s="263"/>
      <c r="R83" s="14"/>
      <c r="S83" s="263"/>
      <c r="T83" s="263"/>
      <c r="U83" s="263"/>
      <c r="V83" s="263"/>
      <c r="W83" s="263"/>
      <c r="X83" s="1"/>
    </row>
    <row r="84" spans="1:24" x14ac:dyDescent="0.25">
      <c r="A84" s="64">
        <v>44927</v>
      </c>
      <c r="B84" s="12">
        <v>5</v>
      </c>
      <c r="C84" s="23">
        <v>64</v>
      </c>
      <c r="D84" s="58">
        <v>321.2</v>
      </c>
      <c r="E84" s="65">
        <f t="shared" ref="E84:E86" si="27">C84/B84</f>
        <v>12.8</v>
      </c>
      <c r="F84" s="15"/>
      <c r="G84" s="64">
        <v>44927</v>
      </c>
      <c r="H84" s="12">
        <v>4</v>
      </c>
      <c r="I84" s="23">
        <v>16</v>
      </c>
      <c r="J84" s="65">
        <v>54.3</v>
      </c>
      <c r="K84" s="65">
        <f>I84/H84</f>
        <v>4</v>
      </c>
      <c r="L84" s="22"/>
      <c r="M84" s="64">
        <v>44927</v>
      </c>
      <c r="N84" s="10">
        <v>3</v>
      </c>
      <c r="O84" s="70">
        <v>24</v>
      </c>
      <c r="P84" s="65">
        <v>68.56</v>
      </c>
      <c r="Q84" s="34">
        <f>O84/N84</f>
        <v>8</v>
      </c>
      <c r="R84" s="14"/>
      <c r="S84" s="64">
        <v>44927</v>
      </c>
      <c r="T84" s="71">
        <v>2</v>
      </c>
      <c r="U84" s="55"/>
      <c r="V84" s="65">
        <v>15</v>
      </c>
      <c r="W84" s="65"/>
      <c r="X84" s="1"/>
    </row>
    <row r="85" spans="1:24" x14ac:dyDescent="0.25">
      <c r="A85" s="64">
        <v>44958</v>
      </c>
      <c r="B85" s="12">
        <v>5</v>
      </c>
      <c r="C85" s="23">
        <v>76</v>
      </c>
      <c r="D85" s="58">
        <v>400.4</v>
      </c>
      <c r="E85" s="65">
        <f t="shared" si="27"/>
        <v>15.2</v>
      </c>
      <c r="F85" s="15"/>
      <c r="G85" s="64">
        <v>44958</v>
      </c>
      <c r="H85" s="12">
        <v>4</v>
      </c>
      <c r="I85" s="23">
        <v>12</v>
      </c>
      <c r="J85" s="65">
        <v>42</v>
      </c>
      <c r="K85" s="65">
        <f t="shared" ref="K85:K86" si="28">I85/H85</f>
        <v>3</v>
      </c>
      <c r="L85" s="22"/>
      <c r="M85" s="64">
        <v>44958</v>
      </c>
      <c r="N85" s="10">
        <v>3</v>
      </c>
      <c r="O85" s="70">
        <v>12</v>
      </c>
      <c r="P85" s="65">
        <v>37.630000000000003</v>
      </c>
      <c r="Q85" s="34">
        <f>O85/N85</f>
        <v>4</v>
      </c>
      <c r="R85" s="14"/>
      <c r="S85" s="64">
        <v>44958</v>
      </c>
      <c r="T85" s="72">
        <v>2</v>
      </c>
      <c r="U85" s="55"/>
      <c r="V85" s="65">
        <v>15</v>
      </c>
      <c r="W85" s="65"/>
      <c r="X85" s="1"/>
    </row>
    <row r="86" spans="1:24" x14ac:dyDescent="0.25">
      <c r="A86" s="64">
        <v>44986</v>
      </c>
      <c r="B86" s="12">
        <v>5</v>
      </c>
      <c r="C86" s="23">
        <v>54</v>
      </c>
      <c r="D86" s="58">
        <v>255.1</v>
      </c>
      <c r="E86" s="65">
        <f t="shared" si="27"/>
        <v>10.8</v>
      </c>
      <c r="F86" s="15"/>
      <c r="G86" s="64">
        <v>44986</v>
      </c>
      <c r="H86" s="12">
        <v>4</v>
      </c>
      <c r="I86" s="23">
        <v>8</v>
      </c>
      <c r="J86" s="65">
        <v>29.6</v>
      </c>
      <c r="K86" s="65">
        <f t="shared" si="28"/>
        <v>2</v>
      </c>
      <c r="L86" s="22"/>
      <c r="M86" s="64">
        <v>44986</v>
      </c>
      <c r="N86" s="10">
        <v>3</v>
      </c>
      <c r="O86" s="70">
        <v>10</v>
      </c>
      <c r="P86" s="65">
        <v>32.1</v>
      </c>
      <c r="Q86" s="34">
        <f>O86/N86</f>
        <v>3.3333333333333335</v>
      </c>
      <c r="R86" s="14"/>
      <c r="S86" s="64">
        <v>44986</v>
      </c>
      <c r="T86" s="71">
        <v>2</v>
      </c>
      <c r="U86" s="55"/>
      <c r="V86" s="65">
        <v>15</v>
      </c>
      <c r="W86" s="65"/>
      <c r="X86" s="1"/>
    </row>
    <row r="87" spans="1:24" x14ac:dyDescent="0.25">
      <c r="A87" s="64">
        <v>45017</v>
      </c>
      <c r="B87" s="12">
        <v>5</v>
      </c>
      <c r="C87" s="23">
        <v>72</v>
      </c>
      <c r="D87" s="58">
        <v>374</v>
      </c>
      <c r="E87" s="65">
        <f>C87/B87</f>
        <v>14.4</v>
      </c>
      <c r="F87" s="15"/>
      <c r="G87" s="64">
        <v>45017</v>
      </c>
      <c r="H87" s="12">
        <v>4</v>
      </c>
      <c r="I87" s="23">
        <v>7</v>
      </c>
      <c r="J87" s="65">
        <v>26.5</v>
      </c>
      <c r="K87" s="65">
        <f>I87/H87</f>
        <v>1.75</v>
      </c>
      <c r="L87" s="22"/>
      <c r="M87" s="64">
        <v>45017</v>
      </c>
      <c r="N87" s="10">
        <v>3</v>
      </c>
      <c r="O87" s="70">
        <v>21</v>
      </c>
      <c r="P87" s="65">
        <v>62.8</v>
      </c>
      <c r="Q87" s="34">
        <f>O87/N87</f>
        <v>7</v>
      </c>
      <c r="R87" s="14"/>
      <c r="S87" s="64">
        <v>45017</v>
      </c>
      <c r="T87" s="71">
        <v>2</v>
      </c>
      <c r="U87" s="55"/>
      <c r="V87" s="65">
        <v>15</v>
      </c>
      <c r="W87" s="65"/>
      <c r="X87" s="1"/>
    </row>
    <row r="88" spans="1:24" x14ac:dyDescent="0.25">
      <c r="A88" s="64">
        <v>45047</v>
      </c>
      <c r="B88" s="12">
        <v>5</v>
      </c>
      <c r="C88" s="23">
        <v>80</v>
      </c>
      <c r="D88" s="58">
        <v>426.9</v>
      </c>
      <c r="E88" s="65">
        <f t="shared" ref="E88:E89" si="29">C88/B88</f>
        <v>16</v>
      </c>
      <c r="F88" s="15"/>
      <c r="G88" s="64">
        <v>45047</v>
      </c>
      <c r="H88" s="12">
        <v>4</v>
      </c>
      <c r="I88" s="23">
        <v>9</v>
      </c>
      <c r="J88" s="65">
        <v>36.1</v>
      </c>
      <c r="K88" s="65">
        <f t="shared" ref="K88:K89" si="30">I88/H88</f>
        <v>2.25</v>
      </c>
      <c r="L88" s="22"/>
      <c r="M88" s="64">
        <v>45047</v>
      </c>
      <c r="N88" s="10">
        <v>3</v>
      </c>
      <c r="O88" s="70">
        <v>8</v>
      </c>
      <c r="P88" s="65">
        <v>37.46</v>
      </c>
      <c r="Q88" s="34">
        <f t="shared" ref="Q88:Q89" si="31">O88/N88</f>
        <v>2.6666666666666665</v>
      </c>
      <c r="R88" s="14"/>
      <c r="S88" s="64">
        <v>45047</v>
      </c>
      <c r="T88" s="72">
        <v>2</v>
      </c>
      <c r="U88" s="55"/>
      <c r="V88" s="65">
        <v>15</v>
      </c>
      <c r="W88" s="65"/>
      <c r="X88" s="1"/>
    </row>
    <row r="89" spans="1:24" x14ac:dyDescent="0.25">
      <c r="A89" s="64">
        <v>45078</v>
      </c>
      <c r="B89" s="12">
        <v>5</v>
      </c>
      <c r="C89" s="24">
        <v>72</v>
      </c>
      <c r="D89" s="83">
        <v>374</v>
      </c>
      <c r="E89" s="65">
        <f t="shared" si="29"/>
        <v>14.4</v>
      </c>
      <c r="F89" s="15"/>
      <c r="G89" s="64">
        <v>45078</v>
      </c>
      <c r="H89" s="12">
        <v>4</v>
      </c>
      <c r="I89" s="23">
        <v>32</v>
      </c>
      <c r="J89" s="65">
        <v>101.9</v>
      </c>
      <c r="K89" s="65">
        <f t="shared" si="30"/>
        <v>8</v>
      </c>
      <c r="L89" s="22"/>
      <c r="M89" s="64">
        <v>45078</v>
      </c>
      <c r="N89" s="10">
        <v>3</v>
      </c>
      <c r="O89" s="70">
        <v>7</v>
      </c>
      <c r="P89" s="65">
        <v>23.7</v>
      </c>
      <c r="Q89" s="34">
        <f t="shared" si="31"/>
        <v>2.3333333333333335</v>
      </c>
      <c r="R89" s="14"/>
      <c r="S89" s="64">
        <v>45078</v>
      </c>
      <c r="T89" s="71">
        <v>2</v>
      </c>
      <c r="U89" s="55"/>
      <c r="V89" s="65">
        <v>15</v>
      </c>
      <c r="W89" s="65"/>
      <c r="X89" s="1"/>
    </row>
    <row r="90" spans="1:24" x14ac:dyDescent="0.25">
      <c r="A90" s="68" t="s">
        <v>20</v>
      </c>
      <c r="B90" s="68">
        <f>AVERAGE(B84:B86)</f>
        <v>5</v>
      </c>
      <c r="C90" s="68">
        <f>AVERAGE(C84:C89)</f>
        <v>69.666666666666671</v>
      </c>
      <c r="D90" s="68">
        <f>AVERAGE('LUZ ORS'!I82:I84)</f>
        <v>258.73333333333335</v>
      </c>
      <c r="E90" s="68">
        <f>AVERAGE(E84:E86)</f>
        <v>12.933333333333332</v>
      </c>
      <c r="F90" s="26"/>
      <c r="G90" s="67" t="s">
        <v>20</v>
      </c>
      <c r="H90" s="68">
        <f>AVERAGE(H84:H86)</f>
        <v>4</v>
      </c>
      <c r="I90" s="68">
        <f>AVERAGE(I84:I89)</f>
        <v>14</v>
      </c>
      <c r="J90" s="68">
        <f>AVERAGE(J84:J89)</f>
        <v>48.4</v>
      </c>
      <c r="K90" s="68">
        <f>AVERAGE(K84:K86)</f>
        <v>3</v>
      </c>
      <c r="L90" s="27"/>
      <c r="M90" s="67" t="s">
        <v>20</v>
      </c>
      <c r="N90" s="68">
        <f>AVERAGE(N84:N86)</f>
        <v>3</v>
      </c>
      <c r="O90" s="68">
        <f>AVERAGE(O84:O89)</f>
        <v>13.666666666666666</v>
      </c>
      <c r="P90" s="68">
        <f>AVERAGE(P84:P89)</f>
        <v>43.708333333333336</v>
      </c>
      <c r="Q90" s="68">
        <f>AVERAGE(Q84:Q86)</f>
        <v>5.1111111111111116</v>
      </c>
      <c r="R90" s="14"/>
      <c r="S90" s="67" t="s">
        <v>20</v>
      </c>
      <c r="T90" s="68">
        <v>2</v>
      </c>
      <c r="U90" s="68" t="e">
        <f>AVERAGE(U82:U86)</f>
        <v>#DIV/0!</v>
      </c>
      <c r="V90" s="68">
        <v>0</v>
      </c>
      <c r="W90" s="68"/>
      <c r="X90" s="1"/>
    </row>
    <row r="91" spans="1:24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31"/>
      <c r="M91" s="43" t="s">
        <v>53</v>
      </c>
      <c r="N91" s="15"/>
      <c r="O91" s="15"/>
      <c r="P91" s="15"/>
      <c r="Q91" s="15"/>
      <c r="R91" s="31"/>
      <c r="S91" s="39" t="s">
        <v>54</v>
      </c>
      <c r="T91" s="40"/>
      <c r="U91" s="15"/>
      <c r="V91" s="40"/>
      <c r="W91" s="40"/>
      <c r="X91" s="15"/>
    </row>
  </sheetData>
  <customSheetViews>
    <customSheetView guid="{5FCED71E-E490-4843-8073-DB308FFC60E4}" scale="71" showPageBreaks="1" showGridLines="0" fitToPage="1">
      <selection sqref="A1:XFD1"/>
      <pageMargins left="0.25" right="0.25" top="0.75" bottom="0.75" header="0.3" footer="0.3"/>
      <pageSetup paperSize="9" scale="43" fitToHeight="0" orientation="landscape" verticalDpi="597" r:id="rId1"/>
    </customSheetView>
    <customSheetView guid="{6348123E-E71C-4D46-BA3B-F837DFD80CFE}" scale="69" showPageBreaks="1" showGridLines="0" topLeftCell="I22">
      <selection activeCell="X38" sqref="X38"/>
      <pageMargins left="0.7" right="0.7" top="0.75" bottom="0.75" header="0.3" footer="0.3"/>
      <pageSetup paperSize="9" orientation="portrait" verticalDpi="597" r:id="rId2"/>
    </customSheetView>
    <customSheetView guid="{4B30823C-C1EC-474B-8F74-B7A0B986AB34}" scale="71" showGridLines="0" topLeftCell="A10">
      <selection activeCell="D28" sqref="D28"/>
      <pageMargins left="0.7" right="0.7" top="0.75" bottom="0.75" header="0.3" footer="0.3"/>
      <pageSetup paperSize="9" orientation="portrait" verticalDpi="597" r:id="rId3"/>
    </customSheetView>
  </customSheetViews>
  <mergeCells count="170">
    <mergeCell ref="A4:E4"/>
    <mergeCell ref="G4:K4"/>
    <mergeCell ref="M4:Q4"/>
    <mergeCell ref="S4:W4"/>
    <mergeCell ref="A5:E5"/>
    <mergeCell ref="G5:K5"/>
    <mergeCell ref="M5:Q5"/>
    <mergeCell ref="S5:W5"/>
    <mergeCell ref="V7:V8"/>
    <mergeCell ref="W7:W8"/>
    <mergeCell ref="A19:E19"/>
    <mergeCell ref="G19:K19"/>
    <mergeCell ref="M19:Q19"/>
    <mergeCell ref="S19:W19"/>
    <mergeCell ref="O7:O8"/>
    <mergeCell ref="P7:P8"/>
    <mergeCell ref="Q7:Q8"/>
    <mergeCell ref="S7:S8"/>
    <mergeCell ref="T7:T8"/>
    <mergeCell ref="U7:U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  <mergeCell ref="G7:G8"/>
    <mergeCell ref="A20:E20"/>
    <mergeCell ref="G20:K20"/>
    <mergeCell ref="M20:Q20"/>
    <mergeCell ref="S20:W20"/>
    <mergeCell ref="A22:A23"/>
    <mergeCell ref="B22:B23"/>
    <mergeCell ref="C22:C23"/>
    <mergeCell ref="D22:D23"/>
    <mergeCell ref="E22:E23"/>
    <mergeCell ref="G22:G23"/>
    <mergeCell ref="V22:V23"/>
    <mergeCell ref="W22:W23"/>
    <mergeCell ref="U31:X31"/>
    <mergeCell ref="W32:X32"/>
    <mergeCell ref="A33:E33"/>
    <mergeCell ref="G33:K33"/>
    <mergeCell ref="M33:Q33"/>
    <mergeCell ref="S33:W33"/>
    <mergeCell ref="O22:O23"/>
    <mergeCell ref="P22:P23"/>
    <mergeCell ref="Q22:Q23"/>
    <mergeCell ref="S22:S23"/>
    <mergeCell ref="T22:T23"/>
    <mergeCell ref="U22:U23"/>
    <mergeCell ref="H22:H23"/>
    <mergeCell ref="I22:I23"/>
    <mergeCell ref="J22:J23"/>
    <mergeCell ref="K22:K23"/>
    <mergeCell ref="M22:M23"/>
    <mergeCell ref="N22:N23"/>
    <mergeCell ref="A34:E34"/>
    <mergeCell ref="G34:K34"/>
    <mergeCell ref="M34:Q34"/>
    <mergeCell ref="S34:W34"/>
    <mergeCell ref="A36:A37"/>
    <mergeCell ref="B36:B37"/>
    <mergeCell ref="C36:C37"/>
    <mergeCell ref="D36:D37"/>
    <mergeCell ref="E36:E37"/>
    <mergeCell ref="G36:G37"/>
    <mergeCell ref="V36:V37"/>
    <mergeCell ref="W36:W37"/>
    <mergeCell ref="A47:E47"/>
    <mergeCell ref="G47:K47"/>
    <mergeCell ref="M47:Q47"/>
    <mergeCell ref="S47:W47"/>
    <mergeCell ref="O36:O37"/>
    <mergeCell ref="P36:P37"/>
    <mergeCell ref="Q36:Q37"/>
    <mergeCell ref="S36:S37"/>
    <mergeCell ref="T36:T37"/>
    <mergeCell ref="U36:U37"/>
    <mergeCell ref="H36:H37"/>
    <mergeCell ref="I36:I37"/>
    <mergeCell ref="J36:J37"/>
    <mergeCell ref="K36:K37"/>
    <mergeCell ref="M36:M37"/>
    <mergeCell ref="N36:N37"/>
    <mergeCell ref="A48:E48"/>
    <mergeCell ref="G48:K48"/>
    <mergeCell ref="M48:Q48"/>
    <mergeCell ref="S48:W48"/>
    <mergeCell ref="A50:A51"/>
    <mergeCell ref="B50:B51"/>
    <mergeCell ref="C50:C51"/>
    <mergeCell ref="D50:D51"/>
    <mergeCell ref="E50:E51"/>
    <mergeCell ref="G50:G51"/>
    <mergeCell ref="V50:V51"/>
    <mergeCell ref="W50:W51"/>
    <mergeCell ref="A61:E61"/>
    <mergeCell ref="G61:K61"/>
    <mergeCell ref="M61:Q61"/>
    <mergeCell ref="S61:W61"/>
    <mergeCell ref="O50:O51"/>
    <mergeCell ref="P50:P51"/>
    <mergeCell ref="Q50:Q51"/>
    <mergeCell ref="S50:S51"/>
    <mergeCell ref="T50:T51"/>
    <mergeCell ref="U50:U51"/>
    <mergeCell ref="H50:H51"/>
    <mergeCell ref="I50:I51"/>
    <mergeCell ref="J50:J51"/>
    <mergeCell ref="K50:K51"/>
    <mergeCell ref="M50:M51"/>
    <mergeCell ref="N50:N51"/>
    <mergeCell ref="A62:E62"/>
    <mergeCell ref="G62:K62"/>
    <mergeCell ref="M62:Q62"/>
    <mergeCell ref="S62:W62"/>
    <mergeCell ref="A64:A65"/>
    <mergeCell ref="B64:B65"/>
    <mergeCell ref="C64:C65"/>
    <mergeCell ref="D64:D65"/>
    <mergeCell ref="E64:E65"/>
    <mergeCell ref="G64:G65"/>
    <mergeCell ref="V64:V65"/>
    <mergeCell ref="W64:W65"/>
    <mergeCell ref="A79:E79"/>
    <mergeCell ref="G79:K79"/>
    <mergeCell ref="M79:Q79"/>
    <mergeCell ref="S79:W79"/>
    <mergeCell ref="O64:O65"/>
    <mergeCell ref="P64:P65"/>
    <mergeCell ref="Q64:Q65"/>
    <mergeCell ref="S64:S65"/>
    <mergeCell ref="T64:T65"/>
    <mergeCell ref="U64:U65"/>
    <mergeCell ref="H64:H65"/>
    <mergeCell ref="I64:I65"/>
    <mergeCell ref="J64:J65"/>
    <mergeCell ref="K64:K65"/>
    <mergeCell ref="M64:M65"/>
    <mergeCell ref="N64:N65"/>
    <mergeCell ref="A80:E80"/>
    <mergeCell ref="G80:K80"/>
    <mergeCell ref="M80:Q80"/>
    <mergeCell ref="S80:W80"/>
    <mergeCell ref="A82:A83"/>
    <mergeCell ref="B82:B83"/>
    <mergeCell ref="C82:C83"/>
    <mergeCell ref="D82:D83"/>
    <mergeCell ref="E82:E83"/>
    <mergeCell ref="G82:G83"/>
    <mergeCell ref="V82:V83"/>
    <mergeCell ref="W82:W83"/>
    <mergeCell ref="O82:O83"/>
    <mergeCell ref="P82:P83"/>
    <mergeCell ref="Q82:Q83"/>
    <mergeCell ref="S82:S83"/>
    <mergeCell ref="T82:T83"/>
    <mergeCell ref="U82:U83"/>
    <mergeCell ref="H82:H83"/>
    <mergeCell ref="I82:I83"/>
    <mergeCell ref="J82:J83"/>
    <mergeCell ref="K82:K83"/>
    <mergeCell ref="M82:M83"/>
    <mergeCell ref="N82:N83"/>
  </mergeCells>
  <pageMargins left="0.25" right="0.25" top="0.75" bottom="0.75" header="0.3" footer="0.3"/>
  <pageSetup paperSize="9" scale="43" fitToHeight="0" orientation="landscape" verticalDpi="597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baseColWidth="10" defaultRowHeight="15" x14ac:dyDescent="0.25"/>
  <sheetData/>
  <customSheetViews>
    <customSheetView guid="{5FCED71E-E490-4843-8073-DB308FFC60E4}" state="hidden">
      <selection activeCell="J31" sqref="J31"/>
      <pageMargins left="0.7" right="0.7" top="0.75" bottom="0.75" header="0.3" footer="0.3"/>
    </customSheetView>
    <customSheetView guid="{6348123E-E71C-4D46-BA3B-F837DFD80CFE}" state="hidden">
      <selection activeCell="J31" sqref="J31"/>
      <pageMargins left="0.7" right="0.7" top="0.75" bottom="0.75" header="0.3" footer="0.3"/>
    </customSheetView>
    <customSheetView guid="{4B30823C-C1EC-474B-8F74-B7A0B986AB34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8:F9"/>
  <sheetViews>
    <sheetView workbookViewId="0"/>
  </sheetViews>
  <sheetFormatPr baseColWidth="10" defaultRowHeight="15" x14ac:dyDescent="0.25"/>
  <sheetData>
    <row r="8" spans="5:6" x14ac:dyDescent="0.25">
      <c r="E8" s="77">
        <v>0.75540000000000007</v>
      </c>
      <c r="F8" s="77">
        <v>0.24460000000000001</v>
      </c>
    </row>
    <row r="9" spans="5:6" x14ac:dyDescent="0.25">
      <c r="E9" s="77">
        <v>0.75540000000000007</v>
      </c>
      <c r="F9" s="77">
        <v>0.24460000000000001</v>
      </c>
    </row>
  </sheetData>
  <customSheetViews>
    <customSheetView guid="{5FCED71E-E490-4843-8073-DB308FFC60E4}" state="hidden">
      <pageMargins left="0.7" right="0.7" top="0.75" bottom="0.75" header="0.3" footer="0.3"/>
    </customSheetView>
    <customSheetView guid="{6348123E-E71C-4D46-BA3B-F837DFD80CFE}" state="hidden">
      <pageMargins left="0.7" right="0.7" top="0.75" bottom="0.75" header="0.3" footer="0.3"/>
    </customSheetView>
    <customSheetView guid="{4B30823C-C1EC-474B-8F74-B7A0B986AB34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baseColWidth="10" defaultRowHeight="15" x14ac:dyDescent="0.25"/>
  <sheetData/>
  <customSheetViews>
    <customSheetView guid="{5FCED71E-E490-4843-8073-DB308FFC60E4}" state="hidden">
      <selection activeCell="G18" sqref="G18"/>
      <pageMargins left="0.7" right="0.7" top="0.75" bottom="0.75" header="0.3" footer="0.3"/>
    </customSheetView>
    <customSheetView guid="{6348123E-E71C-4D46-BA3B-F837DFD80CFE}" state="hidden">
      <selection activeCell="G18" sqref="G18"/>
      <pageMargins left="0.7" right="0.7" top="0.75" bottom="0.75" header="0.3" footer="0.3"/>
    </customSheetView>
    <customSheetView guid="{4B30823C-C1EC-474B-8F74-B7A0B986AB34}" state="hidden">
      <selection activeCell="G18" sqref="G1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LUZ LIMA Y CO</vt:lpstr>
      <vt:lpstr>AGUA LIMA Y CO</vt:lpstr>
      <vt:lpstr>LUZ ORS</vt:lpstr>
      <vt:lpstr>Hoja2</vt:lpstr>
      <vt:lpstr>Hoja2 (2)</vt:lpstr>
      <vt:lpstr>AGUA ORS</vt:lpstr>
      <vt:lpstr>Hoja3</vt:lpstr>
      <vt:lpstr>Hoja1</vt:lpstr>
      <vt:lpstr>Hoja1 (2)</vt:lpstr>
      <vt:lpstr>RENTESEG AGUA Y LUZ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Poma Apaza</dc:creator>
  <cp:lastModifiedBy>Renzo Silva Miranda</cp:lastModifiedBy>
  <cp:lastPrinted>2023-07-17T21:45:13Z</cp:lastPrinted>
  <dcterms:created xsi:type="dcterms:W3CDTF">2023-04-14T17:12:26Z</dcterms:created>
  <dcterms:modified xsi:type="dcterms:W3CDTF">2023-07-17T21:47:14Z</dcterms:modified>
</cp:coreProperties>
</file>