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2020\FINANZAS\CONTABILIDAD SEPARADA\6. Publicación RR 2019\Claro RR 2018-2019\2019\"/>
    </mc:Choice>
  </mc:AlternateContent>
  <bookViews>
    <workbookView xWindow="-105" yWindow="-105" windowWidth="19425" windowHeight="10425"/>
  </bookViews>
  <sheets>
    <sheet name="Informe 3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hidden="1">[1]Cosmedpresu!#REF!</definedName>
    <definedName name="__123Graph_D" hidden="1">[1]Cosmedpresu!#REF!</definedName>
    <definedName name="_1_0__123Grap" hidden="1">[2]Cosmedpresu!#REF!</definedName>
    <definedName name="_4__123Graph_BCHART_5" hidden="1">[3]MEX95IB!#REF!</definedName>
    <definedName name="_5_0_S" hidden="1">[4]Plan1!#REF!</definedName>
    <definedName name="_6_0_0__123Grap" hidden="1">[2]Cosmedpresu!#REF!</definedName>
    <definedName name="_Fill" hidden="1">#REF!</definedName>
    <definedName name="_xlnm._FilterDatabase" localSheetId="0" hidden="1">'Informe 3 '!$A$7:$AC$11</definedName>
    <definedName name="_Key1" hidden="1">#REF!</definedName>
    <definedName name="_Key2" hidden="1">'[5]Fin LP'!#REF!</definedName>
    <definedName name="_Order1" hidden="1">255</definedName>
    <definedName name="_Order2" hidden="1">255</definedName>
    <definedName name="_Sort" hidden="1">#REF!</definedName>
    <definedName name="a" hidden="1">{#N/A,#N/A,FALSE,"PRESENT";#N/A,#N/A,FALSE,"INDICE";#N/A,#N/A,FALSE,"DIV_CONS";#N/A,#N/A,FALSE,"DIV_GRUP";#N/A,#N/A,FALSE,"DIV_BIM";#N/A,#N/A,FALSE,"DIV_UMPL";#N/A,#N/A,FALSE,"DIV_BDBAS"}</definedName>
    <definedName name="aa" hidden="1">{#N/A,#N/A,FALSE,"PRESENT";#N/A,#N/A,FALSE,"INDICE";#N/A,#N/A,FALSE,"DIV_CONS";#N/A,#N/A,FALSE,"DIV_GRUP";#N/A,#N/A,FALSE,"DIV_BIM";#N/A,#N/A,FALSE,"DIV_UMPL";#N/A,#N/A,FALSE,"DIV_BDBAS"}</definedName>
    <definedName name="AAA" hidden="1">{#N/A,#N/A,FALSE,"MONTHDET";#N/A,#N/A,FALSE,"ACTUAL"}</definedName>
    <definedName name="AAA_DOCTOPS" hidden="1">"AAA_SET"</definedName>
    <definedName name="aab" hidden="1">{#N/A,#N/A,FALSE,"MONTHDET";#N/A,#N/A,FALSE,"ACTUAL"}</definedName>
    <definedName name="adad" hidden="1">{#N/A,#N/A,FALSE,"HIGHNEW";#N/A,#N/A,FALSE,"HIGHOLD"}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dSDF" hidden="1">{#N/A,#N/A,FALSE,"pl_cons";#N/A,#N/A,FALSE,"pl_grup";#N/A,#N/A,FALSE,"pl_umpl";#N/A,#N/A,FALSE,"pl_bim";#N/A,#N/A,FALSE,"pl_bdb";#N/A,#N/A,FALSE,"pl_mq32";#N/A,#N/A,FALSE,"pl_bsrl"}</definedName>
    <definedName name="anscount" hidden="1">1</definedName>
    <definedName name="_xlnm.Print_Area" localSheetId="0">'Informe 3 '!$A$1:$AC$65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asda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f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g" hidden="1">{#N/A,#N/A,FALSE,"pl_cons";#N/A,#N/A,FALSE,"pl_grup";#N/A,#N/A,FALSE,"pl_umpl";#N/A,#N/A,FALSE,"pl_bim";#N/A,#N/A,FALSE,"pl_bdb";#N/A,#N/A,FALSE,"pl_mq32";#N/A,#N/A,FALSE,"pl_bsrl"}</definedName>
    <definedName name="bbb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BG_Del" hidden="1">15</definedName>
    <definedName name="BG_Ins" hidden="1">4</definedName>
    <definedName name="BG_Mod" hidden="1">6</definedName>
    <definedName name="BLPH1" hidden="1">[6]Società!#REF!</definedName>
    <definedName name="BLPH10" hidden="1">[6]Società!$N$3</definedName>
    <definedName name="BLPH11" hidden="1">[6]Società!#REF!</definedName>
    <definedName name="BLPH12" hidden="1">[6]Società!#REF!</definedName>
    <definedName name="BLPH13" hidden="1">[6]Società!#REF!</definedName>
    <definedName name="BLPH14" hidden="1">[6]Società!#REF!</definedName>
    <definedName name="BLPH15" hidden="1">[6]Peer!$A$3</definedName>
    <definedName name="BLPH16" hidden="1">[6]Peer!#REF!</definedName>
    <definedName name="BLPH17" hidden="1">[6]Peer!#REF!</definedName>
    <definedName name="BLPH18" hidden="1">[6]Peer!#REF!</definedName>
    <definedName name="BLPH19" hidden="1">[6]Peer!$D$3</definedName>
    <definedName name="BLPH2" hidden="1">[6]Società!$B$3</definedName>
    <definedName name="BLPH20" hidden="1">[6]Peer!$G$3</definedName>
    <definedName name="BLPH21" hidden="1">[6]Peer!$J$3</definedName>
    <definedName name="BLPH22" hidden="1">[6]Peer!$M$3</definedName>
    <definedName name="BLPH23" hidden="1">[6]Peer!$P$3</definedName>
    <definedName name="BLPH3" hidden="1">[6]Società!$E$3</definedName>
    <definedName name="BLPH4" hidden="1">[6]Società!$H$3</definedName>
    <definedName name="BLPH5" hidden="1">[6]Società!$K$3</definedName>
    <definedName name="BLPH6" hidden="1">[6]Società!#REF!</definedName>
    <definedName name="BLPH7" hidden="1">[6]Società!#REF!</definedName>
    <definedName name="BLPH8" hidden="1">[6]Società!#REF!</definedName>
    <definedName name="BLPH9" hidden="1">[6]Società!$O$3</definedName>
    <definedName name="cc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wvu.lib1." hidden="1">[7]DIFF_BUS!$A$11:$IV$11,[7]DIFF_BUS!$A$34:$IV$34</definedName>
    <definedName name="D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adasdasd" hidden="1">{"'standard'!$A$8:$C$109"}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FASFA" hidden="1">{#N/A,#N/A,FALSE,"HIGHNEW";#N/A,#N/A,FALSE,"HIGHOLD";#N/A,#N/A,FALSE,"MTHDET";#N/A,#N/A,FALSE,"ACTDET"}</definedName>
    <definedName name="e" hidden="1">{#N/A,#N/A,FALSE,"Relatórios";"Vendas e Custos",#N/A,FALSE,"Vendas e Custos";"Premissas",#N/A,FALSE,"Premissas";"Projeções",#N/A,FALSE,"Projeções";"Dolar",#N/A,FALSE,"Dolar";"Original",#N/A,FALSE,"Original e UFIR"}</definedName>
    <definedName name="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ff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g" hidden="1">{#N/A,#N/A,FALSE,"HIGHNEW";#N/A,#N/A,FALSE,"HIGHOLD";#N/A,#N/A,FALSE,"MTHDET";#N/A,#N/A,FALSE,"ACTDET"}</definedName>
    <definedName name="ga" hidden="1">{#N/A,#N/A,FALSE,"HIGHNEW";#N/A,#N/A,FALSE,"HIGHOLD";#N/A,#N/A,FALSE,"MTHDET"}</definedName>
    <definedName name="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" hidden="1">{#N/A,#N/A,FALSE,"PRESENT";#N/A,#N/A,FALSE,"INDICE";#N/A,#N/A,FALSE,"DIV_CONS";#N/A,#N/A,FALSE,"DIV_GRUP";#N/A,#N/A,FALSE,"DIV_BIM";#N/A,#N/A,FALSE,"DIV_UMPL";#N/A,#N/A,FALSE,"DIV_BDBAS"}</definedName>
    <definedName name="ggggg" hidden="1">{"'standard'!$A$8:$C$109"}</definedName>
    <definedName name="H" hidden="1">{#N/A,#N/A,FALSE,"Relatórios";"Vendas e Custos",#N/A,FALSE,"Vendas e Custos";"Premissas",#N/A,FALSE,"Premissas";"Projeções",#N/A,FALSE,"Projeções";"Dolar",#N/A,FALSE,"Dolar";"Original",#N/A,FALSE,"Original e UFIR"}</definedName>
    <definedName name="hdg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oja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ja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t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HTML_CodePage" hidden="1">1252</definedName>
    <definedName name="HTML_Control" hidden="1">{"'standard'!$A$8:$C$109"}</definedName>
    <definedName name="HTML_Description" hidden="1">""</definedName>
    <definedName name="HTML_Email" hidden="1">""</definedName>
    <definedName name="HTML_Header" hidden="1">"M8 Standard Features"</definedName>
    <definedName name="HTML_LastUpdate" hidden="1">"24.8.1998"</definedName>
    <definedName name="HTML_LineAfter" hidden="1">FALSE</definedName>
    <definedName name="HTML_LineBefore" hidden="1">TRUE</definedName>
    <definedName name="HTML_Name" hidden="1">"PKä"</definedName>
    <definedName name="HTML_OBDlg2" hidden="1">TRUE</definedName>
    <definedName name="HTML_OBDlg4" hidden="1">TRUE</definedName>
    <definedName name="HTML_OS" hidden="1">0</definedName>
    <definedName name="HTML_PathFile" hidden="1">"C:\DATA\MSG\Features\Standard\st_f_re.htm"</definedName>
    <definedName name="HTML_Title" hidden="1">"Standard features"</definedName>
    <definedName name="interconnection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jtyj" hidden="1">{#N/A,#N/A,FALSE,"Relatórios";"Vendas e Custos",#N/A,FALSE,"Vendas e Custos";"Premissas",#N/A,FALSE,"Premissas";"Projeções",#N/A,FALSE,"Projeções";"Dolar",#N/A,FALSE,"Dolar";"Original",#N/A,FALSE,"Original e UFIR"}</definedName>
    <definedName name="jtyjk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jtyj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jy" hidden="1">{#N/A,#N/A,FALSE,"bs_cons";#N/A,#N/A,FALSE,"bs_grup";#N/A,#N/A,FALSE,"bs_umpl";#N/A,#N/A,FALSE,"bs_bim";#N/A,#N/A,FALSE,"bs_bdb";#N/A,#N/A,FALSE,"bs_mq32";#N/A,#N/A,FALSE,"bs_bsrl"}</definedName>
    <definedName name="jyjt" hidden="1">{"CONSOLIDADO",#N/A,FALSE,"COMENTARIOS"}</definedName>
    <definedName name="jytj" hidden="1">{#N/A,#N/A,FALSE,"HIGHNEW";#N/A,#N/A,FALSE,"HIGHOLD";#N/A,#N/A,FALSE,"MTHDET";#N/A,#N/A,FALSE,"ACTDET"}</definedName>
    <definedName name="jytyj" hidden="1">{#N/A,#N/A,FALSE,"pl_cons";#N/A,#N/A,FALSE,"pl_grup";#N/A,#N/A,FALSE,"pl_umpl";#N/A,#N/A,FALSE,"pl_bim";#N/A,#N/A,FALSE,"pl_bdb";#N/A,#N/A,FALSE,"pl_mq32";#N/A,#N/A,FALSE,"pl_bsrl"}</definedName>
    <definedName name="K2___PARKEDCVW__" hidden="1">"BU_MB;A=TOTACCOUNT;C=BUDGET;R=LC;UA=D_TOP;E=P007539;UB=TPTOP;T=2004.DEC;F=PERIODIC;"</definedName>
    <definedName name="K2_ISWBINITED" hidden="1">TRUE</definedName>
    <definedName name="K2_WBEVMODE" hidden="1">3</definedName>
    <definedName name="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K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u" hidden="1">{#N/A,#N/A,FALSE,"HIGHNEW";#N/A,#N/A,FALSE,"HIGHOLD";#N/A,#N/A,FALSE,"MTHDET"}</definedName>
    <definedName name="l" hidden="1">{#N/A,#N/A,FALSE,"HIGHNEW";#N/A,#N/A,FALSE,"HIGHOLD";#N/A,#N/A,FALSE,"MTHDET"}</definedName>
    <definedName name="Luca" hidden="1">[8]Società!#REF!</definedName>
    <definedName name="MM" hidden="1">{"'standard'!$A$8:$C$109"}</definedName>
    <definedName name="OO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OOOO" hidden="1">{"'standard'!$A$8:$C$109"}</definedName>
    <definedName name="OOO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at" hidden="1">{#N/A,#N/A,FALSE,"HIGHNEW";#N/A,#N/A,FALSE,"HIGHOLD";#N/A,#N/A,FALSE,"MTHDET";#N/A,#N/A,FALSE,"ACTDET"}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landecuentasperu" hidden="1">Main.SAPF4Help()</definedName>
    <definedName name="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qqqq" hidden="1">{#N/A,#N/A,FALSE,"PRESENT";#N/A,#N/A,FALSE,"INDICE";#N/A,#N/A,FALSE,"DIV_CONS";#N/A,#N/A,FALSE,"DIV_GRUP";#N/A,#N/A,FALSE,"DIV_BIM";#N/A,#N/A,FALSE,"DIV_UMPL";#N/A,#N/A,FALSE,"DIV_BDBAS"}</definedName>
    <definedName name="repor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SAPBEXrevision" hidden="1">2</definedName>
    <definedName name="SAPBEXsysID" hidden="1">"BIP"</definedName>
    <definedName name="SAPBEXwbID" hidden="1">"44VGCSHH507Q5RE5SRW24G3M7"</definedName>
    <definedName name="SAPFuncF4Help" hidden="1">Main.SAPF4Help()</definedName>
    <definedName name="SAPFuncF5Help" hidden="1">Main.SAPF4Help()</definedName>
    <definedName name="SAPsysID" hidden="1">"708C5W7SBKP804JT78WJ0JNKI"</definedName>
    <definedName name="SAPwbID" hidden="1">"ARS"</definedName>
    <definedName name="sdf" hidden="1">{"CONSOLIDADO",#N/A,FALSE,"COMENTARIOS"}</definedName>
    <definedName name="sdff" hidden="1">{#N/A,#N/A,FALSE,"HIGHNEW";#N/A,#N/A,FALSE,"HIGHOLD";#N/A,#N/A,FALSE,"MTHDET";#N/A,#N/A,FALSE,"ACTDET"}</definedName>
    <definedName name="sdh" hidden="1">{#N/A,#N/A,FALSE,"PRESENT";#N/A,#N/A,FALSE,"INDICE";#N/A,#N/A,FALSE,"DIV_CONS";#N/A,#N/A,FALSE,"DIV_GRUP";#N/A,#N/A,FALSE,"DIV_BIM";#N/A,#N/A,FALSE,"DIV_UMPL";#N/A,#N/A,FALSE,"DIV_BDBAS"}</definedName>
    <definedName name="sh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t" hidden="1">{#N/A,#N/A,FALSE,"Relatórios";"Vendas e Custos",#N/A,FALSE,"Vendas e Custos";"Premissas",#N/A,FALSE,"Premissas";"Projeções",#N/A,FALSE,"Projeções";"Dolar",#N/A,FALSE,"Dolar";"Original",#N/A,FALSE,"Original e UFIR"}</definedName>
    <definedName name="TBR" hidden="1">{#N/A,#N/A,FALSE,"MONTHDET";#N/A,#N/A,FALSE,"ACTUAL"}</definedName>
    <definedName name="TESTE" hidden="1">{"CONSOLIDADO",#N/A,FALSE,"COMENTARIOS"}</definedName>
    <definedName name="tht" hidden="1">{#N/A,#N/A,FALSE,"Relatórios";"Vendas e Custos",#N/A,FALSE,"Vendas e Custos";"Premissas",#N/A,FALSE,"Premissas";"Projeções",#N/A,FALSE,"Projeções";"Dolar",#N/A,FALSE,"Dolar";"Original",#N/A,FALSE,"Original e UFIR"}</definedName>
    <definedName name="tr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TYU" hidden="1">{#N/A,#N/A,FALSE,"HIGHNEW";#N/A,#N/A,FALSE,"HIGHOLD";#N/A,#N/A,FALSE,"MTHDET";#N/A,#N/A,FALSE,"ACTDET"}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jrt" hidden="1">{#N/A,#N/A,FALSE,"HIGHNEW";#N/A,#N/A,FALSE,"HIGHOLD"}</definedName>
    <definedName name="vtas" hidden="1">Main.SAPF4Help()</definedName>
    <definedName name="wd" hidden="1">{"'standard'!$A$8:$C$109"}</definedName>
    <definedName name="wed" hidden="1">{"'standard'!$A$8:$C$109"}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MONTHLYREP." hidden="1">{#N/A,#N/A,FALSE,"HIGHNEW";#N/A,#N/A,FALSE,"HIGHOLD";#N/A,#N/A,FALSE,"MTHDET"}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" hidden="1">{#N/A,#N/A,FALSE,"MONTHDET";#N/A,#N/A,FALSE,"ACTUAL"}</definedName>
    <definedName name="x" hidden="1">{"'standard'!$A$8:$C$109"}</definedName>
    <definedName name="xx" hidden="1">{#N/A,#N/A,FALSE,"PRESENT";#N/A,#N/A,FALSE,"INDICE";#N/A,#N/A,FALSE,"DIV_CONS";#N/A,#N/A,FALSE,"DIV_GRUP";#N/A,#N/A,FALSE,"DIV_BIM";#N/A,#N/A,FALSE,"DIV_UMPL";#N/A,#N/A,FALSE,"DIV_BDBAS"}</definedName>
    <definedName name="xxx" hidden="1">{#N/A,#N/A,FALSE,"bs_cons";#N/A,#N/A,FALSE,"bs_grup";#N/A,#N/A,FALSE,"bs_umpl";#N/A,#N/A,FALSE,"bs_bim";#N/A,#N/A,FALSE,"bs_bdb";#N/A,#N/A,FALSE,"bs_mq32";#N/A,#N/A,FALSE,"bs_bsrl"}</definedName>
    <definedName name="xxxx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xy" hidden="1">{#N/A,#N/A,FALSE,"HIGHNEW";#N/A,#N/A,FALSE,"HIGHOLD"}</definedName>
    <definedName name="y" hidden="1">{#N/A,#N/A,FALSE,"HIGHNEW";#N/A,#N/A,FALSE,"HIGHOLD";#N/A,#N/A,FALSE,"MTHDET"}</definedName>
    <definedName name="yjktyj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yjy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yy" hidden="1">{#N/A,#N/A,FALSE,"pl_cons";#N/A,#N/A,FALSE,"pl_grup";#N/A,#N/A,FALSE,"pl_umpl";#N/A,#N/A,FALSE,"pl_bim";#N/A,#N/A,FALSE,"pl_bdb";#N/A,#N/A,FALSE,"pl_mq32";#N/A,#N/A,FALSE,"pl_bsrl"}</definedName>
    <definedName name="yyy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yyyy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y" hidden="1">{#N/A,#N/A,FALSE,"HIGHNEW";#N/A,#N/A,FALSE,"HIGHOLD";#N/A,#N/A,FALSE,"MTHDET";#N/A,#N/A,FALSE,"ACTDET"}</definedName>
    <definedName name="z" hidden="1">{"'standard'!$A$8:$C$109"}</definedName>
    <definedName name="Z_087C63CF_DEB9_4CDF_A9EF_6B8435F05305_.wvu.PrintArea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56" i="1" l="1"/>
  <c r="AC55" i="1"/>
  <c r="AC53" i="1"/>
  <c r="AC52" i="1"/>
  <c r="AC51" i="1"/>
  <c r="AC50" i="1"/>
  <c r="AC49" i="1"/>
  <c r="AC48" i="1"/>
  <c r="AC47" i="1"/>
  <c r="AC45" i="1"/>
  <c r="AC44" i="1"/>
  <c r="AC43" i="1"/>
  <c r="AC42" i="1"/>
  <c r="AC41" i="1"/>
  <c r="AC39" i="1"/>
  <c r="AC38" i="1"/>
  <c r="AC37" i="1"/>
  <c r="AC36" i="1"/>
  <c r="AC35" i="1"/>
  <c r="AC34" i="1"/>
  <c r="AC32" i="1"/>
  <c r="AC27" i="1"/>
  <c r="AC25" i="1"/>
  <c r="AC23" i="1"/>
  <c r="AC22" i="1"/>
  <c r="AC21" i="1"/>
  <c r="AC20" i="1"/>
  <c r="AC19" i="1"/>
  <c r="AC18" i="1"/>
  <c r="AC61" i="1"/>
  <c r="AC60" i="1"/>
  <c r="AC59" i="1"/>
  <c r="AC58" i="1"/>
  <c r="AC57" i="1"/>
  <c r="AB16" i="1" l="1"/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B17" i="1"/>
  <c r="Y17" i="1"/>
  <c r="Y16" i="1"/>
  <c r="AC16" i="1" s="1"/>
  <c r="N26" i="1"/>
  <c r="AC26" i="1" s="1"/>
  <c r="N28" i="1"/>
  <c r="AC28" i="1" s="1"/>
  <c r="N29" i="1"/>
  <c r="AC29" i="1" s="1"/>
  <c r="N30" i="1"/>
  <c r="AC30" i="1" s="1"/>
  <c r="N31" i="1"/>
  <c r="AC31" i="1" s="1"/>
  <c r="AB24" i="1"/>
  <c r="AA24" i="1"/>
  <c r="Z24" i="1"/>
  <c r="C2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Y24" i="1"/>
  <c r="X24" i="1"/>
  <c r="W24" i="1"/>
  <c r="V24" i="1"/>
  <c r="U24" i="1"/>
  <c r="T24" i="1"/>
  <c r="S24" i="1"/>
  <c r="R24" i="1"/>
  <c r="Q24" i="1"/>
  <c r="P24" i="1"/>
  <c r="O24" i="1"/>
  <c r="M24" i="1"/>
  <c r="L24" i="1"/>
  <c r="K24" i="1"/>
  <c r="J24" i="1"/>
  <c r="I24" i="1"/>
  <c r="H24" i="1"/>
  <c r="G24" i="1"/>
  <c r="F24" i="1"/>
  <c r="E24" i="1"/>
  <c r="D24" i="1"/>
  <c r="AC33" i="1" l="1"/>
  <c r="AC46" i="1"/>
  <c r="AC40" i="1"/>
  <c r="AC54" i="1"/>
  <c r="AC17" i="1"/>
  <c r="AB15" i="1"/>
  <c r="AB14" i="1" s="1"/>
  <c r="AB13" i="1" s="1"/>
  <c r="G14" i="1"/>
  <c r="G13" i="1" s="1"/>
  <c r="Y15" i="1"/>
  <c r="Y14" i="1" s="1"/>
  <c r="Y13" i="1" s="1"/>
  <c r="O14" i="1"/>
  <c r="O13" i="1" s="1"/>
  <c r="W14" i="1"/>
  <c r="W13" i="1" s="1"/>
  <c r="P14" i="1"/>
  <c r="P13" i="1" s="1"/>
  <c r="T14" i="1"/>
  <c r="T13" i="1" s="1"/>
  <c r="X14" i="1"/>
  <c r="X13" i="1" s="1"/>
  <c r="D14" i="1"/>
  <c r="D13" i="1" s="1"/>
  <c r="H14" i="1"/>
  <c r="H13" i="1" s="1"/>
  <c r="L14" i="1"/>
  <c r="L13" i="1" s="1"/>
  <c r="C14" i="1"/>
  <c r="K14" i="1"/>
  <c r="K13" i="1" s="1"/>
  <c r="S14" i="1"/>
  <c r="S13" i="1" s="1"/>
  <c r="AA14" i="1"/>
  <c r="AA13" i="1" s="1"/>
  <c r="N24" i="1"/>
  <c r="N14" i="1" s="1"/>
  <c r="N13" i="1" s="1"/>
  <c r="F14" i="1"/>
  <c r="F13" i="1" s="1"/>
  <c r="J14" i="1"/>
  <c r="J13" i="1" s="1"/>
  <c r="R14" i="1"/>
  <c r="R13" i="1" s="1"/>
  <c r="V14" i="1"/>
  <c r="V13" i="1" s="1"/>
  <c r="Z14" i="1"/>
  <c r="Z13" i="1" s="1"/>
  <c r="E14" i="1"/>
  <c r="E13" i="1" s="1"/>
  <c r="I14" i="1"/>
  <c r="I13" i="1" s="1"/>
  <c r="M14" i="1"/>
  <c r="M13" i="1" s="1"/>
  <c r="Q14" i="1"/>
  <c r="Q13" i="1" s="1"/>
  <c r="U14" i="1"/>
  <c r="U13" i="1" s="1"/>
  <c r="AC15" i="1" l="1"/>
  <c r="AC14" i="1"/>
  <c r="AC24" i="1"/>
  <c r="C13" i="1"/>
  <c r="AC13" i="1" s="1"/>
  <c r="AC11" i="1" l="1"/>
  <c r="AC10" i="1"/>
  <c r="AC9" i="1"/>
</calcChain>
</file>

<file path=xl/sharedStrings.xml><?xml version="1.0" encoding="utf-8"?>
<sst xmlns="http://schemas.openxmlformats.org/spreadsheetml/2006/main" count="84" uniqueCount="84">
  <si>
    <t>AMÉRICA MÓVIL PERÚ S.A.C.</t>
  </si>
  <si>
    <t>Informe 3: Imputacion del capital invertido a las lineas de negocio</t>
  </si>
  <si>
    <t>Al 31 de diciembre de 2019</t>
  </si>
  <si>
    <t>Expresado en miles de Soles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</si>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</sst>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* #,##0.00_-;\-* #,##0.00_-;_-* &quot;-&quot;??_-;_-@_-"/>
    <numFmt numFmtId="165" formatCode="#,##0.00000000"/>
    <numFmt numFmtId="166" formatCode="_ * #,##0_ ;_ * \-#,##0_ ;_ * &quot;-&quot;??_ ;_ @_ "/>
    <numFmt numFmtId="167" formatCode="_-* #,##0_-;\-* #,##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EYInterstate Light"/>
    </font>
    <font>
      <b/>
      <sz val="10"/>
      <color theme="1"/>
      <name val="EYInterstate Light"/>
    </font>
    <font>
      <b/>
      <sz val="10"/>
      <name val="EYInterstate Light"/>
    </font>
    <font>
      <sz val="10"/>
      <name val="EYInterstate Light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2" borderId="0" xfId="0" applyFont="1" applyFill="1"/>
    <xf numFmtId="0" fontId="3" fillId="3" borderId="1" xfId="0" applyFont="1" applyFill="1" applyBorder="1"/>
    <xf numFmtId="0" fontId="2" fillId="3" borderId="0" xfId="0" applyFont="1" applyFill="1"/>
    <xf numFmtId="0" fontId="3" fillId="4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5" fontId="2" fillId="3" borderId="0" xfId="0" applyNumberFormat="1" applyFont="1" applyFill="1"/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166" fontId="2" fillId="3" borderId="0" xfId="2" applyNumberFormat="1" applyFont="1" applyFill="1"/>
    <xf numFmtId="0" fontId="3" fillId="3" borderId="2" xfId="0" applyFont="1" applyFill="1" applyBorder="1"/>
    <xf numFmtId="167" fontId="2" fillId="3" borderId="2" xfId="1" applyNumberFormat="1" applyFont="1" applyFill="1" applyBorder="1"/>
    <xf numFmtId="167" fontId="3" fillId="3" borderId="2" xfId="1" applyNumberFormat="1" applyFont="1" applyFill="1" applyBorder="1"/>
    <xf numFmtId="167" fontId="2" fillId="3" borderId="0" xfId="1" applyNumberFormat="1" applyFont="1" applyFill="1"/>
    <xf numFmtId="0" fontId="3" fillId="0" borderId="2" xfId="0" applyFont="1" applyBorder="1"/>
    <xf numFmtId="1" fontId="4" fillId="0" borderId="2" xfId="1" applyNumberFormat="1" applyFont="1" applyBorder="1"/>
    <xf numFmtId="167" fontId="3" fillId="0" borderId="2" xfId="1" applyNumberFormat="1" applyFont="1" applyBorder="1"/>
    <xf numFmtId="0" fontId="2" fillId="6" borderId="0" xfId="0" applyFont="1" applyFill="1"/>
    <xf numFmtId="0" fontId="4" fillId="0" borderId="2" xfId="0" applyFont="1" applyBorder="1"/>
    <xf numFmtId="0" fontId="5" fillId="0" borderId="2" xfId="0" applyFont="1" applyBorder="1"/>
    <xf numFmtId="1" fontId="5" fillId="0" borderId="2" xfId="1" applyNumberFormat="1" applyFont="1" applyBorder="1"/>
    <xf numFmtId="167" fontId="2" fillId="0" borderId="2" xfId="1" applyNumberFormat="1" applyFont="1" applyBorder="1"/>
    <xf numFmtId="1" fontId="5" fillId="0" borderId="2" xfId="1" applyNumberFormat="1" applyFont="1" applyBorder="1" applyAlignment="1">
      <alignment horizontal="right"/>
    </xf>
    <xf numFmtId="0" fontId="3" fillId="3" borderId="0" xfId="0" applyFont="1" applyFill="1"/>
    <xf numFmtId="0" fontId="4" fillId="0" borderId="2" xfId="0" applyFont="1" applyBorder="1" applyAlignment="1">
      <alignment horizontal="left"/>
    </xf>
    <xf numFmtId="167" fontId="2" fillId="6" borderId="0" xfId="1" applyNumberFormat="1" applyFont="1" applyFill="1"/>
    <xf numFmtId="167" fontId="3" fillId="3" borderId="0" xfId="1" applyNumberFormat="1" applyFont="1" applyFill="1"/>
    <xf numFmtId="167" fontId="2" fillId="7" borderId="0" xfId="1" applyNumberFormat="1" applyFont="1" applyFill="1"/>
    <xf numFmtId="0" fontId="5" fillId="0" borderId="2" xfId="0" applyFont="1" applyFill="1" applyBorder="1"/>
    <xf numFmtId="1" fontId="5" fillId="0" borderId="2" xfId="1" applyNumberFormat="1" applyFont="1" applyFill="1" applyBorder="1"/>
    <xf numFmtId="167" fontId="2" fillId="0" borderId="2" xfId="1" applyNumberFormat="1" applyFont="1" applyFill="1" applyBorder="1"/>
  </cellXfs>
  <cellStyles count="3">
    <cellStyle name="Comma 2" xfId="2"/>
    <cellStyle name="Millares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O\EXCEL\INFORMES\PRESUPUE\INFCIM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O\EXCEL\INFORMES\INFCIM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visory\Forecasts%20for%20Telecoms%20and%20Mobile\2001_4q\Forecasts\Mobile\AME\CTYWKBKS\LA\MEX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ODELOS%20CAR\USERS\PMAFH\MODELOpo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EMP\Stock%20Performan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Argentina\B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porting\Report\05%20Maggio\Back%20Up\Stock%20Perform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Hoj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Resume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95IB"/>
      <sheetName val="Assumptions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ização"/>
      <sheetName val="Premissas"/>
      <sheetName val="Produção"/>
      <sheetName val="Lama"/>
      <sheetName val="Estoques"/>
      <sheetName val="Fin 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P Telecom"/>
      <sheetName val="CURVA"/>
      <sheetName val="POT_BUS"/>
      <sheetName val="DISCO"/>
      <sheetName val="DIFF_BUS"/>
      <sheetName val="Print Valore"/>
      <sheetName val="Stampa Wacc"/>
      <sheetName val="MK_MAIN"/>
      <sheetName val="MK_BUS"/>
      <sheetName val="MK_RES"/>
      <sheetName val="MK_PREPAID"/>
      <sheetName val="TRAFFICO"/>
      <sheetName val="Tel &amp; Equip"/>
      <sheetName val="PRICING"/>
      <sheetName val="Net Cost"/>
      <sheetName val="TOT REV "/>
      <sheetName val="PERS"/>
      <sheetName val="S&amp;M"/>
      <sheetName val="G&amp;A"/>
      <sheetName val="DEPR TANG."/>
      <sheetName val="DEPR INTAN."/>
      <sheetName val="P&amp;L"/>
      <sheetName val="Balance (2)"/>
      <sheetName val="BALANCE"/>
      <sheetName val="FUNDS"/>
      <sheetName val="VALUE"/>
      <sheetName val="CF_analysis"/>
      <sheetName val="Currency"/>
      <sheetName val="results"/>
      <sheetName val="I-Basic Data"/>
      <sheetName val="Prepago"/>
      <sheetName val="3.INPUT ACT"/>
      <sheetName val="BASE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F11">
            <v>0</v>
          </cell>
          <cell r="G11">
            <v>1</v>
          </cell>
          <cell r="H11">
            <v>2</v>
          </cell>
          <cell r="I11">
            <v>3</v>
          </cell>
          <cell r="J11">
            <v>4</v>
          </cell>
          <cell r="K11">
            <v>5</v>
          </cell>
          <cell r="L11">
            <v>6</v>
          </cell>
          <cell r="M11">
            <v>7</v>
          </cell>
          <cell r="N11">
            <v>8</v>
          </cell>
          <cell r="O11">
            <v>9</v>
          </cell>
          <cell r="P11">
            <v>10</v>
          </cell>
          <cell r="Q11">
            <v>11</v>
          </cell>
          <cell r="R11">
            <v>12</v>
          </cell>
          <cell r="S11">
            <v>13</v>
          </cell>
          <cell r="T11">
            <v>14</v>
          </cell>
          <cell r="U11">
            <v>15</v>
          </cell>
          <cell r="V11">
            <v>16</v>
          </cell>
          <cell r="W11">
            <v>17</v>
          </cell>
          <cell r="X11">
            <v>18</v>
          </cell>
          <cell r="Y11">
            <v>19</v>
          </cell>
          <cell r="Z11">
            <v>20</v>
          </cell>
          <cell r="AA11">
            <v>21</v>
          </cell>
          <cell r="AB11">
            <v>22</v>
          </cell>
          <cell r="AC11">
            <v>23</v>
          </cell>
        </row>
        <row r="34">
          <cell r="O34">
            <v>321665.27411255857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65"/>
  <sheetViews>
    <sheetView tabSelected="1" view="pageBreakPreview" zoomScale="80" zoomScaleNormal="80" zoomScaleSheetLayoutView="8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AC1" sqref="A1:AC1048576"/>
    </sheetView>
  </sheetViews>
  <sheetFormatPr baseColWidth="10" defaultColWidth="9.140625" defaultRowHeight="12.75"/>
  <cols>
    <col min="1" max="1" width="64.28515625" style="5" bestFit="1" customWidth="1"/>
    <col min="2" max="2" width="12.28515625" style="5" customWidth="1"/>
    <col min="3" max="16" width="17" style="5" customWidth="1"/>
    <col min="17" max="17" width="19.5703125" style="5" customWidth="1"/>
    <col min="18" max="21" width="17" style="5" customWidth="1"/>
    <col min="22" max="22" width="19.5703125" style="5" customWidth="1"/>
    <col min="23" max="23" width="17" style="5" customWidth="1"/>
    <col min="24" max="24" width="18.5703125" style="5" customWidth="1"/>
    <col min="25" max="25" width="18.28515625" style="5" customWidth="1"/>
    <col min="26" max="26" width="17.5703125" style="5" customWidth="1"/>
    <col min="27" max="29" width="17" style="5" customWidth="1"/>
    <col min="30" max="30" width="14.28515625" style="16" customWidth="1"/>
    <col min="31" max="31" width="11" style="16" customWidth="1"/>
    <col min="32" max="16384" width="9.140625" style="5"/>
  </cols>
  <sheetData>
    <row r="1" spans="1:31">
      <c r="A1" s="3" t="s">
        <v>0</v>
      </c>
    </row>
    <row r="2" spans="1:31" ht="15" customHeight="1">
      <c r="A2" s="3"/>
    </row>
    <row r="3" spans="1:31" ht="21.75" customHeight="1">
      <c r="A3" s="1" t="s">
        <v>1</v>
      </c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1" ht="14.25">
      <c r="A4" s="2" t="s">
        <v>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4.25">
      <c r="A5" s="2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31" ht="14.25">
      <c r="A6" s="4"/>
      <c r="AC6" s="9"/>
    </row>
    <row r="7" spans="1:31" ht="89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10" t="s">
        <v>21</v>
      </c>
      <c r="T7" s="10" t="s">
        <v>22</v>
      </c>
      <c r="U7" s="10" t="s">
        <v>23</v>
      </c>
      <c r="V7" s="10" t="s">
        <v>24</v>
      </c>
      <c r="W7" s="10" t="s">
        <v>25</v>
      </c>
      <c r="X7" s="10" t="s">
        <v>26</v>
      </c>
      <c r="Y7" s="10" t="s">
        <v>27</v>
      </c>
      <c r="Z7" s="10" t="s">
        <v>28</v>
      </c>
      <c r="AA7" s="10" t="s">
        <v>29</v>
      </c>
      <c r="AB7" s="10" t="s">
        <v>30</v>
      </c>
      <c r="AC7" s="10" t="s">
        <v>31</v>
      </c>
    </row>
    <row r="8" spans="1:31" ht="14.25"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31" ht="14.25">
      <c r="A9" s="13" t="s">
        <v>32</v>
      </c>
      <c r="B9" s="14"/>
      <c r="C9" s="15">
        <v>-59</v>
      </c>
      <c r="D9" s="15">
        <v>-98114</v>
      </c>
      <c r="E9" s="15">
        <v>-2044</v>
      </c>
      <c r="F9" s="15">
        <v>-911</v>
      </c>
      <c r="G9" s="15">
        <v>-157</v>
      </c>
      <c r="H9" s="15">
        <v>0</v>
      </c>
      <c r="I9" s="15">
        <v>0</v>
      </c>
      <c r="J9" s="15">
        <v>0</v>
      </c>
      <c r="K9" s="15">
        <v>-5</v>
      </c>
      <c r="L9" s="15">
        <v>0</v>
      </c>
      <c r="M9" s="15">
        <v>-838</v>
      </c>
      <c r="N9" s="15">
        <v>-89091</v>
      </c>
      <c r="O9" s="15">
        <v>-127</v>
      </c>
      <c r="P9" s="15">
        <v>-150396</v>
      </c>
      <c r="Q9" s="15">
        <v>-137145</v>
      </c>
      <c r="R9" s="15">
        <v>-47586</v>
      </c>
      <c r="S9" s="15">
        <v>-7651</v>
      </c>
      <c r="T9" s="15">
        <v>-753397</v>
      </c>
      <c r="U9" s="15">
        <v>17190</v>
      </c>
      <c r="V9" s="15">
        <v>-46174</v>
      </c>
      <c r="W9" s="15">
        <v>-406092</v>
      </c>
      <c r="X9" s="15">
        <v>-7</v>
      </c>
      <c r="Y9" s="15">
        <v>-5669</v>
      </c>
      <c r="Z9" s="15">
        <v>-27</v>
      </c>
      <c r="AA9" s="15">
        <v>-41676</v>
      </c>
      <c r="AB9" s="15">
        <v>-251010</v>
      </c>
      <c r="AC9" s="15">
        <f>+SUM(C9:AB9)</f>
        <v>-2020986</v>
      </c>
    </row>
    <row r="10" spans="1:31" ht="14.25">
      <c r="A10" s="13" t="s">
        <v>33</v>
      </c>
      <c r="B10" s="14"/>
      <c r="C10" s="15">
        <v>10</v>
      </c>
      <c r="D10" s="15">
        <v>16472</v>
      </c>
      <c r="E10" s="15">
        <v>343</v>
      </c>
      <c r="F10" s="15">
        <v>128</v>
      </c>
      <c r="G10" s="15">
        <v>22</v>
      </c>
      <c r="H10" s="15">
        <v>0</v>
      </c>
      <c r="I10" s="15">
        <v>0</v>
      </c>
      <c r="J10" s="15">
        <v>0</v>
      </c>
      <c r="K10" s="15">
        <v>1</v>
      </c>
      <c r="L10" s="15">
        <v>0</v>
      </c>
      <c r="M10" s="15">
        <v>182</v>
      </c>
      <c r="N10" s="15">
        <v>19346</v>
      </c>
      <c r="O10" s="15">
        <v>32</v>
      </c>
      <c r="P10" s="15">
        <v>37433</v>
      </c>
      <c r="Q10" s="15">
        <v>325532</v>
      </c>
      <c r="R10" s="15">
        <v>31341</v>
      </c>
      <c r="S10" s="15">
        <v>5027</v>
      </c>
      <c r="T10" s="15">
        <v>498069</v>
      </c>
      <c r="U10" s="15">
        <v>33650</v>
      </c>
      <c r="V10" s="15">
        <v>30411</v>
      </c>
      <c r="W10" s="15">
        <v>490690</v>
      </c>
      <c r="X10" s="15">
        <v>22</v>
      </c>
      <c r="Y10" s="15">
        <v>17480</v>
      </c>
      <c r="Z10" s="15">
        <v>18</v>
      </c>
      <c r="AA10" s="15">
        <v>56357</v>
      </c>
      <c r="AB10" s="15">
        <v>305182</v>
      </c>
      <c r="AC10" s="15">
        <f>+SUM(C10:AB10)</f>
        <v>1867748</v>
      </c>
    </row>
    <row r="11" spans="1:31" ht="14.25">
      <c r="A11" s="13" t="s">
        <v>34</v>
      </c>
      <c r="B11" s="15"/>
      <c r="C11" s="15">
        <v>-69</v>
      </c>
      <c r="D11" s="15">
        <v>-114586</v>
      </c>
      <c r="E11" s="15">
        <v>-2387</v>
      </c>
      <c r="F11" s="15">
        <v>-1039</v>
      </c>
      <c r="G11" s="15">
        <v>-179</v>
      </c>
      <c r="H11" s="15">
        <v>0</v>
      </c>
      <c r="I11" s="15">
        <v>0</v>
      </c>
      <c r="J11" s="15">
        <v>0</v>
      </c>
      <c r="K11" s="15">
        <v>-6</v>
      </c>
      <c r="L11" s="15">
        <v>0</v>
      </c>
      <c r="M11" s="15">
        <v>-1020</v>
      </c>
      <c r="N11" s="15">
        <v>-108437</v>
      </c>
      <c r="O11" s="15">
        <v>-158</v>
      </c>
      <c r="P11" s="15">
        <v>-187829</v>
      </c>
      <c r="Q11" s="15">
        <v>-462676</v>
      </c>
      <c r="R11" s="15">
        <v>-78927</v>
      </c>
      <c r="S11" s="15">
        <v>-12678</v>
      </c>
      <c r="T11" s="15">
        <v>-1251466</v>
      </c>
      <c r="U11" s="15">
        <v>-16459</v>
      </c>
      <c r="V11" s="15">
        <v>-76585</v>
      </c>
      <c r="W11" s="15">
        <v>-896782</v>
      </c>
      <c r="X11" s="15">
        <v>-29</v>
      </c>
      <c r="Y11" s="15">
        <v>-23149</v>
      </c>
      <c r="Z11" s="15">
        <v>-46</v>
      </c>
      <c r="AA11" s="15">
        <v>-98033</v>
      </c>
      <c r="AB11" s="15">
        <v>-556194</v>
      </c>
      <c r="AC11" s="15">
        <f>+SUM(C11:AB11)</f>
        <v>-3888734</v>
      </c>
    </row>
    <row r="12" spans="1:31" ht="14.2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31" s="20" customFormat="1" ht="14.25">
      <c r="A13" s="17" t="s">
        <v>35</v>
      </c>
      <c r="B13" s="18">
        <v>30</v>
      </c>
      <c r="C13" s="15">
        <f>+C14+C46+C54+C61</f>
        <v>155</v>
      </c>
      <c r="D13" s="15">
        <f t="shared" ref="D13:AD13" si="0">+D14+D46+D54+D61</f>
        <v>256683</v>
      </c>
      <c r="E13" s="15">
        <f t="shared" si="0"/>
        <v>5349</v>
      </c>
      <c r="F13" s="15">
        <f t="shared" si="0"/>
        <v>1777</v>
      </c>
      <c r="G13" s="15">
        <f t="shared" si="0"/>
        <v>306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10</v>
      </c>
      <c r="L13" s="15">
        <f t="shared" si="0"/>
        <v>0</v>
      </c>
      <c r="M13" s="15">
        <f t="shared" si="0"/>
        <v>1887</v>
      </c>
      <c r="N13" s="15">
        <f t="shared" si="0"/>
        <v>200724</v>
      </c>
      <c r="O13" s="15">
        <f t="shared" si="0"/>
        <v>697</v>
      </c>
      <c r="P13" s="15">
        <f t="shared" si="0"/>
        <v>825381</v>
      </c>
      <c r="Q13" s="15">
        <f t="shared" si="0"/>
        <v>169900</v>
      </c>
      <c r="R13" s="15">
        <f t="shared" si="0"/>
        <v>158192</v>
      </c>
      <c r="S13" s="15">
        <f t="shared" si="0"/>
        <v>0</v>
      </c>
      <c r="T13" s="15">
        <f t="shared" si="0"/>
        <v>2514020</v>
      </c>
      <c r="U13" s="15">
        <f t="shared" si="0"/>
        <v>10488</v>
      </c>
      <c r="V13" s="15">
        <f t="shared" si="0"/>
        <v>153497</v>
      </c>
      <c r="W13" s="15">
        <f t="shared" si="0"/>
        <v>675</v>
      </c>
      <c r="X13" s="15">
        <f t="shared" si="0"/>
        <v>28</v>
      </c>
      <c r="Y13" s="15">
        <f t="shared" si="0"/>
        <v>23142</v>
      </c>
      <c r="Z13" s="15">
        <f t="shared" si="0"/>
        <v>91</v>
      </c>
      <c r="AA13" s="15">
        <f t="shared" si="0"/>
        <v>0</v>
      </c>
      <c r="AB13" s="15">
        <f t="shared" si="0"/>
        <v>9553</v>
      </c>
      <c r="AC13" s="19">
        <f>+SUM(C13:AB13)</f>
        <v>4332555</v>
      </c>
      <c r="AD13" s="15"/>
      <c r="AE13" s="28"/>
    </row>
    <row r="14" spans="1:31" s="20" customFormat="1" ht="14.25">
      <c r="A14" s="21" t="s">
        <v>36</v>
      </c>
      <c r="B14" s="18">
        <v>301</v>
      </c>
      <c r="C14" s="15">
        <f t="shared" ref="C14:AB14" si="1">+C15+C23+C24+C33+C40</f>
        <v>70</v>
      </c>
      <c r="D14" s="15">
        <f t="shared" si="1"/>
        <v>116182</v>
      </c>
      <c r="E14" s="15">
        <f t="shared" si="1"/>
        <v>2421</v>
      </c>
      <c r="F14" s="15">
        <f t="shared" si="1"/>
        <v>650</v>
      </c>
      <c r="G14" s="15">
        <f t="shared" si="1"/>
        <v>112</v>
      </c>
      <c r="H14" s="15">
        <f t="shared" si="1"/>
        <v>0</v>
      </c>
      <c r="I14" s="15">
        <f t="shared" si="1"/>
        <v>0</v>
      </c>
      <c r="J14" s="15">
        <f t="shared" si="1"/>
        <v>0</v>
      </c>
      <c r="K14" s="15">
        <f t="shared" si="1"/>
        <v>3</v>
      </c>
      <c r="L14" s="15">
        <f t="shared" si="1"/>
        <v>0</v>
      </c>
      <c r="M14" s="15">
        <f t="shared" si="1"/>
        <v>1402</v>
      </c>
      <c r="N14" s="15">
        <f t="shared" si="1"/>
        <v>149176</v>
      </c>
      <c r="O14" s="15">
        <f t="shared" si="1"/>
        <v>544</v>
      </c>
      <c r="P14" s="15">
        <f t="shared" si="1"/>
        <v>642936</v>
      </c>
      <c r="Q14" s="15">
        <f t="shared" si="1"/>
        <v>9334</v>
      </c>
      <c r="R14" s="15">
        <f t="shared" si="1"/>
        <v>41268</v>
      </c>
      <c r="S14" s="15">
        <f t="shared" si="1"/>
        <v>0</v>
      </c>
      <c r="T14" s="15">
        <f t="shared" si="1"/>
        <v>655844</v>
      </c>
      <c r="U14" s="15">
        <f t="shared" si="1"/>
        <v>7911</v>
      </c>
      <c r="V14" s="15">
        <f t="shared" si="1"/>
        <v>40044</v>
      </c>
      <c r="W14" s="15">
        <f t="shared" si="1"/>
        <v>674</v>
      </c>
      <c r="X14" s="15">
        <f t="shared" si="1"/>
        <v>21</v>
      </c>
      <c r="Y14" s="15">
        <f t="shared" si="1"/>
        <v>17445</v>
      </c>
      <c r="Z14" s="15">
        <f t="shared" si="1"/>
        <v>29</v>
      </c>
      <c r="AA14" s="15">
        <f t="shared" si="1"/>
        <v>0</v>
      </c>
      <c r="AB14" s="15">
        <f t="shared" si="1"/>
        <v>9495</v>
      </c>
      <c r="AC14" s="19">
        <f t="shared" ref="AC14:AC56" si="2">+SUM(C14:AB14)</f>
        <v>1695561</v>
      </c>
      <c r="AD14" s="28"/>
      <c r="AE14" s="28"/>
    </row>
    <row r="15" spans="1:31" s="20" customFormat="1" ht="14.25">
      <c r="A15" s="22" t="s">
        <v>37</v>
      </c>
      <c r="B15" s="23">
        <v>3011</v>
      </c>
      <c r="C15" s="24">
        <f t="shared" ref="C15:X15" si="3">+SUM(C16:C21)</f>
        <v>52</v>
      </c>
      <c r="D15" s="24">
        <f t="shared" si="3"/>
        <v>85212</v>
      </c>
      <c r="E15" s="24">
        <f t="shared" si="3"/>
        <v>1775</v>
      </c>
      <c r="F15" s="24">
        <f t="shared" si="3"/>
        <v>571</v>
      </c>
      <c r="G15" s="24">
        <f t="shared" si="3"/>
        <v>98</v>
      </c>
      <c r="H15" s="24">
        <f t="shared" si="3"/>
        <v>0</v>
      </c>
      <c r="I15" s="24">
        <f t="shared" si="3"/>
        <v>0</v>
      </c>
      <c r="J15" s="24">
        <f t="shared" si="3"/>
        <v>0</v>
      </c>
      <c r="K15" s="24">
        <f t="shared" si="3"/>
        <v>3</v>
      </c>
      <c r="L15" s="24">
        <f t="shared" si="3"/>
        <v>0</v>
      </c>
      <c r="M15" s="24">
        <f t="shared" si="3"/>
        <v>1029</v>
      </c>
      <c r="N15" s="24">
        <f t="shared" si="3"/>
        <v>109397</v>
      </c>
      <c r="O15" s="24">
        <f t="shared" si="3"/>
        <v>198</v>
      </c>
      <c r="P15" s="24">
        <f t="shared" si="3"/>
        <v>233613</v>
      </c>
      <c r="Q15" s="24">
        <f t="shared" si="3"/>
        <v>24</v>
      </c>
      <c r="R15" s="24">
        <f t="shared" si="3"/>
        <v>132</v>
      </c>
      <c r="S15" s="24">
        <f t="shared" si="3"/>
        <v>0</v>
      </c>
      <c r="T15" s="24">
        <f t="shared" si="3"/>
        <v>2106</v>
      </c>
      <c r="U15" s="24">
        <f t="shared" si="3"/>
        <v>2687</v>
      </c>
      <c r="V15" s="24">
        <f t="shared" si="3"/>
        <v>128</v>
      </c>
      <c r="W15" s="24">
        <f t="shared" si="3"/>
        <v>673</v>
      </c>
      <c r="X15" s="24">
        <f t="shared" si="3"/>
        <v>11</v>
      </c>
      <c r="Y15" s="24">
        <f>+SUM(Y16:Y21)</f>
        <v>8710</v>
      </c>
      <c r="Z15" s="24">
        <v>0</v>
      </c>
      <c r="AA15" s="24">
        <v>0</v>
      </c>
      <c r="AB15" s="24">
        <f>+SUM(AB16:AB19)</f>
        <v>7248</v>
      </c>
      <c r="AC15" s="19">
        <f t="shared" si="2"/>
        <v>453667</v>
      </c>
      <c r="AD15" s="29"/>
      <c r="AE15" s="28"/>
    </row>
    <row r="16" spans="1:31">
      <c r="A16" s="22" t="s">
        <v>38</v>
      </c>
      <c r="B16" s="25">
        <v>30111</v>
      </c>
      <c r="C16" s="24">
        <v>3</v>
      </c>
      <c r="D16" s="24">
        <v>4228</v>
      </c>
      <c r="E16" s="24">
        <v>88</v>
      </c>
      <c r="F16" s="24">
        <v>11</v>
      </c>
      <c r="G16" s="24">
        <v>2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55</v>
      </c>
      <c r="N16" s="24">
        <v>5807</v>
      </c>
      <c r="O16" s="24">
        <v>8</v>
      </c>
      <c r="P16" s="24">
        <v>9319</v>
      </c>
      <c r="Q16" s="24">
        <v>0</v>
      </c>
      <c r="R16" s="24">
        <v>0</v>
      </c>
      <c r="S16" s="24">
        <v>0</v>
      </c>
      <c r="T16" s="24">
        <v>0</v>
      </c>
      <c r="U16" s="24">
        <v>39</v>
      </c>
      <c r="V16" s="24">
        <v>0</v>
      </c>
      <c r="W16" s="24">
        <v>0</v>
      </c>
      <c r="X16" s="24">
        <v>0</v>
      </c>
      <c r="Y16" s="24">
        <f>65+1</f>
        <v>66</v>
      </c>
      <c r="Z16" s="24">
        <v>0</v>
      </c>
      <c r="AA16" s="24">
        <v>0</v>
      </c>
      <c r="AB16" s="24">
        <f>370</f>
        <v>370</v>
      </c>
      <c r="AC16" s="19">
        <f t="shared" si="2"/>
        <v>19996</v>
      </c>
      <c r="AE16" s="28"/>
    </row>
    <row r="17" spans="1:31">
      <c r="A17" s="22" t="s">
        <v>39</v>
      </c>
      <c r="B17" s="25">
        <v>30112</v>
      </c>
      <c r="C17" s="24">
        <v>3</v>
      </c>
      <c r="D17" s="24">
        <v>4768</v>
      </c>
      <c r="E17" s="24">
        <v>99</v>
      </c>
      <c r="F17" s="24">
        <v>370</v>
      </c>
      <c r="G17" s="24">
        <v>64</v>
      </c>
      <c r="H17" s="24">
        <v>0</v>
      </c>
      <c r="I17" s="24">
        <v>0</v>
      </c>
      <c r="J17" s="24">
        <v>0</v>
      </c>
      <c r="K17" s="24">
        <v>2</v>
      </c>
      <c r="L17" s="24">
        <v>0</v>
      </c>
      <c r="M17" s="24">
        <v>2</v>
      </c>
      <c r="N17" s="24">
        <v>263</v>
      </c>
      <c r="O17" s="24">
        <v>9</v>
      </c>
      <c r="P17" s="24">
        <v>10466</v>
      </c>
      <c r="Q17" s="24">
        <v>1</v>
      </c>
      <c r="R17" s="24">
        <v>6</v>
      </c>
      <c r="S17" s="24">
        <v>0</v>
      </c>
      <c r="T17" s="24">
        <v>103</v>
      </c>
      <c r="U17" s="24">
        <v>28</v>
      </c>
      <c r="V17" s="24">
        <v>6</v>
      </c>
      <c r="W17" s="24">
        <v>672</v>
      </c>
      <c r="X17" s="24">
        <v>5</v>
      </c>
      <c r="Y17" s="24">
        <f>4276+1</f>
        <v>4277</v>
      </c>
      <c r="Z17" s="24">
        <v>0</v>
      </c>
      <c r="AA17" s="24">
        <v>0</v>
      </c>
      <c r="AB17" s="24">
        <f>253</f>
        <v>253</v>
      </c>
      <c r="AC17" s="19">
        <f t="shared" si="2"/>
        <v>21397</v>
      </c>
      <c r="AE17" s="28"/>
    </row>
    <row r="18" spans="1:31">
      <c r="A18" s="22" t="s">
        <v>40</v>
      </c>
      <c r="B18" s="25">
        <v>30113</v>
      </c>
      <c r="C18" s="24">
        <v>19</v>
      </c>
      <c r="D18" s="24">
        <v>30998</v>
      </c>
      <c r="E18" s="24">
        <v>646</v>
      </c>
      <c r="F18" s="24">
        <v>78</v>
      </c>
      <c r="G18" s="24">
        <v>13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401</v>
      </c>
      <c r="N18" s="24">
        <v>42610</v>
      </c>
      <c r="O18" s="24">
        <v>58</v>
      </c>
      <c r="P18" s="24">
        <v>68316</v>
      </c>
      <c r="Q18" s="24">
        <v>0</v>
      </c>
      <c r="R18" s="24">
        <v>0</v>
      </c>
      <c r="S18" s="24">
        <v>0</v>
      </c>
      <c r="T18" s="24">
        <v>0</v>
      </c>
      <c r="U18" s="24">
        <v>285</v>
      </c>
      <c r="V18" s="24">
        <v>0</v>
      </c>
      <c r="W18" s="24">
        <v>0</v>
      </c>
      <c r="X18" s="24">
        <v>1</v>
      </c>
      <c r="Y18" s="24">
        <v>478</v>
      </c>
      <c r="Z18" s="24">
        <v>0</v>
      </c>
      <c r="AA18" s="24">
        <v>0</v>
      </c>
      <c r="AB18" s="24">
        <v>2733</v>
      </c>
      <c r="AC18" s="19">
        <f t="shared" si="2"/>
        <v>146636</v>
      </c>
      <c r="AE18" s="28"/>
    </row>
    <row r="19" spans="1:31" ht="14.25">
      <c r="A19" s="22" t="s">
        <v>41</v>
      </c>
      <c r="B19" s="23">
        <v>30114</v>
      </c>
      <c r="C19" s="24">
        <v>27</v>
      </c>
      <c r="D19" s="24">
        <v>45218</v>
      </c>
      <c r="E19" s="24">
        <v>942</v>
      </c>
      <c r="F19" s="24">
        <v>112</v>
      </c>
      <c r="G19" s="24">
        <v>19</v>
      </c>
      <c r="H19" s="24">
        <v>0</v>
      </c>
      <c r="I19" s="24">
        <v>0</v>
      </c>
      <c r="J19" s="24">
        <v>0</v>
      </c>
      <c r="K19" s="24">
        <v>1</v>
      </c>
      <c r="L19" s="24">
        <v>0</v>
      </c>
      <c r="M19" s="24">
        <v>571</v>
      </c>
      <c r="N19" s="24">
        <v>60717</v>
      </c>
      <c r="O19" s="24">
        <v>123</v>
      </c>
      <c r="P19" s="24">
        <v>145512</v>
      </c>
      <c r="Q19" s="24">
        <v>1</v>
      </c>
      <c r="R19" s="24">
        <v>3</v>
      </c>
      <c r="S19" s="24">
        <v>0</v>
      </c>
      <c r="T19" s="24">
        <v>51</v>
      </c>
      <c r="U19" s="24">
        <v>2335</v>
      </c>
      <c r="V19" s="24">
        <v>3</v>
      </c>
      <c r="W19" s="24">
        <v>1</v>
      </c>
      <c r="X19" s="24">
        <v>5</v>
      </c>
      <c r="Y19" s="24">
        <v>3889</v>
      </c>
      <c r="Z19" s="24">
        <v>0</v>
      </c>
      <c r="AA19" s="24">
        <v>0</v>
      </c>
      <c r="AB19" s="24">
        <v>3892</v>
      </c>
      <c r="AC19" s="19">
        <f t="shared" si="2"/>
        <v>263422</v>
      </c>
      <c r="AE19" s="28"/>
    </row>
    <row r="20" spans="1:31">
      <c r="A20" s="22" t="s">
        <v>42</v>
      </c>
      <c r="B20" s="23">
        <v>30115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22</v>
      </c>
      <c r="R20" s="24">
        <v>123</v>
      </c>
      <c r="S20" s="24">
        <v>0</v>
      </c>
      <c r="T20" s="24">
        <v>1952</v>
      </c>
      <c r="U20" s="24">
        <v>0</v>
      </c>
      <c r="V20" s="24">
        <v>119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19">
        <f t="shared" si="2"/>
        <v>2216</v>
      </c>
      <c r="AE20" s="28"/>
    </row>
    <row r="21" spans="1:31">
      <c r="A21" s="22" t="s">
        <v>43</v>
      </c>
      <c r="B21" s="23">
        <v>30116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19">
        <f t="shared" si="2"/>
        <v>0</v>
      </c>
    </row>
    <row r="22" spans="1:31" ht="14.25">
      <c r="A22" s="22" t="s">
        <v>44</v>
      </c>
      <c r="B22" s="23">
        <v>30117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19">
        <f t="shared" si="2"/>
        <v>0</v>
      </c>
    </row>
    <row r="23" spans="1:31" s="26" customFormat="1" ht="14.25">
      <c r="A23" s="21" t="s">
        <v>45</v>
      </c>
      <c r="B23" s="18">
        <v>3012</v>
      </c>
      <c r="C23" s="19">
        <v>2</v>
      </c>
      <c r="D23" s="19">
        <v>3902</v>
      </c>
      <c r="E23" s="19">
        <v>81</v>
      </c>
      <c r="F23" s="19">
        <v>9</v>
      </c>
      <c r="G23" s="19">
        <v>2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50</v>
      </c>
      <c r="N23" s="19">
        <v>5289</v>
      </c>
      <c r="O23" s="19">
        <v>21</v>
      </c>
      <c r="P23" s="19">
        <v>24858</v>
      </c>
      <c r="Q23" s="19">
        <v>0</v>
      </c>
      <c r="R23" s="19">
        <v>3</v>
      </c>
      <c r="S23" s="19">
        <v>0</v>
      </c>
      <c r="T23" s="19">
        <v>42</v>
      </c>
      <c r="U23" s="19">
        <v>704</v>
      </c>
      <c r="V23" s="19">
        <v>3</v>
      </c>
      <c r="W23" s="19">
        <v>0</v>
      </c>
      <c r="X23" s="19">
        <v>1</v>
      </c>
      <c r="Y23" s="19">
        <v>1172</v>
      </c>
      <c r="Z23" s="19">
        <v>0</v>
      </c>
      <c r="AA23" s="19">
        <v>0</v>
      </c>
      <c r="AB23" s="19">
        <v>338</v>
      </c>
      <c r="AC23" s="19">
        <f t="shared" si="2"/>
        <v>36477</v>
      </c>
      <c r="AD23" s="29"/>
      <c r="AE23" s="28"/>
    </row>
    <row r="24" spans="1:31" s="20" customFormat="1">
      <c r="A24" s="21" t="s">
        <v>46</v>
      </c>
      <c r="B24" s="18">
        <v>3013</v>
      </c>
      <c r="C24" s="15">
        <f t="shared" ref="C24" si="4">+C25+C26+C27+C28+C29+C30+C31+C32</f>
        <v>4</v>
      </c>
      <c r="D24" s="15">
        <f t="shared" ref="D24:AB24" si="5">+D25+D26+D27+D28+D29+D30+D31+D32</f>
        <v>5664</v>
      </c>
      <c r="E24" s="15">
        <f t="shared" si="5"/>
        <v>119</v>
      </c>
      <c r="F24" s="15">
        <f t="shared" si="5"/>
        <v>13</v>
      </c>
      <c r="G24" s="15">
        <f t="shared" si="5"/>
        <v>2</v>
      </c>
      <c r="H24" s="15">
        <f t="shared" si="5"/>
        <v>0</v>
      </c>
      <c r="I24" s="15">
        <f t="shared" si="5"/>
        <v>0</v>
      </c>
      <c r="J24" s="15">
        <f t="shared" si="5"/>
        <v>0</v>
      </c>
      <c r="K24" s="15">
        <f t="shared" si="5"/>
        <v>0</v>
      </c>
      <c r="L24" s="15">
        <f t="shared" si="5"/>
        <v>0</v>
      </c>
      <c r="M24" s="15">
        <f t="shared" si="5"/>
        <v>65</v>
      </c>
      <c r="N24" s="15">
        <f t="shared" si="5"/>
        <v>7015</v>
      </c>
      <c r="O24" s="15">
        <f t="shared" si="5"/>
        <v>13</v>
      </c>
      <c r="P24" s="15">
        <f t="shared" si="5"/>
        <v>14456</v>
      </c>
      <c r="Q24" s="15">
        <f t="shared" si="5"/>
        <v>429</v>
      </c>
      <c r="R24" s="15">
        <f t="shared" si="5"/>
        <v>2419</v>
      </c>
      <c r="S24" s="15">
        <f t="shared" si="5"/>
        <v>0</v>
      </c>
      <c r="T24" s="15">
        <f t="shared" si="5"/>
        <v>38449</v>
      </c>
      <c r="U24" s="15">
        <f t="shared" si="5"/>
        <v>50</v>
      </c>
      <c r="V24" s="15">
        <f t="shared" si="5"/>
        <v>2348</v>
      </c>
      <c r="W24" s="15">
        <f t="shared" si="5"/>
        <v>0</v>
      </c>
      <c r="X24" s="15">
        <f t="shared" si="5"/>
        <v>0</v>
      </c>
      <c r="Y24" s="15">
        <f t="shared" si="5"/>
        <v>84</v>
      </c>
      <c r="Z24" s="15">
        <f t="shared" si="5"/>
        <v>2</v>
      </c>
      <c r="AA24" s="15">
        <f t="shared" si="5"/>
        <v>0</v>
      </c>
      <c r="AB24" s="15">
        <f t="shared" si="5"/>
        <v>466</v>
      </c>
      <c r="AC24" s="19">
        <f t="shared" si="2"/>
        <v>71598</v>
      </c>
      <c r="AD24" s="28"/>
      <c r="AE24" s="28"/>
    </row>
    <row r="25" spans="1:31" ht="14.25">
      <c r="A25" s="22" t="s">
        <v>47</v>
      </c>
      <c r="B25" s="23">
        <v>30131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19">
        <f t="shared" si="2"/>
        <v>0</v>
      </c>
    </row>
    <row r="26" spans="1:31" ht="14.25">
      <c r="A26" s="22" t="s">
        <v>48</v>
      </c>
      <c r="B26" s="23">
        <v>30132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f>1+1</f>
        <v>2</v>
      </c>
      <c r="O26" s="24">
        <v>0</v>
      </c>
      <c r="P26" s="24">
        <v>124</v>
      </c>
      <c r="Q26" s="24">
        <v>23</v>
      </c>
      <c r="R26" s="24">
        <v>130</v>
      </c>
      <c r="S26" s="24">
        <v>0</v>
      </c>
      <c r="T26" s="24">
        <v>2061</v>
      </c>
      <c r="U26" s="24">
        <v>2</v>
      </c>
      <c r="V26" s="24">
        <v>126</v>
      </c>
      <c r="W26" s="24">
        <v>0</v>
      </c>
      <c r="X26" s="24">
        <v>0</v>
      </c>
      <c r="Y26" s="24">
        <v>2</v>
      </c>
      <c r="Z26" s="24">
        <v>0</v>
      </c>
      <c r="AA26" s="24">
        <v>0</v>
      </c>
      <c r="AB26" s="24">
        <v>0</v>
      </c>
      <c r="AC26" s="19">
        <f t="shared" si="2"/>
        <v>2470</v>
      </c>
      <c r="AE26" s="28"/>
    </row>
    <row r="27" spans="1:31">
      <c r="A27" s="22" t="s">
        <v>49</v>
      </c>
      <c r="B27" s="23">
        <v>30133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1</v>
      </c>
      <c r="Q27" s="24">
        <v>0</v>
      </c>
      <c r="R27" s="24">
        <v>1</v>
      </c>
      <c r="S27" s="24">
        <v>0</v>
      </c>
      <c r="T27" s="24">
        <v>23</v>
      </c>
      <c r="U27" s="24">
        <v>0</v>
      </c>
      <c r="V27" s="24">
        <v>2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19">
        <f t="shared" si="2"/>
        <v>27</v>
      </c>
      <c r="AE27" s="28"/>
    </row>
    <row r="28" spans="1:31">
      <c r="A28" s="22" t="s">
        <v>50</v>
      </c>
      <c r="B28" s="23">
        <v>30134</v>
      </c>
      <c r="C28" s="24">
        <v>1</v>
      </c>
      <c r="D28" s="24">
        <v>1137</v>
      </c>
      <c r="E28" s="24">
        <v>24</v>
      </c>
      <c r="F28" s="24">
        <v>2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9</v>
      </c>
      <c r="N28" s="24">
        <f>968+1</f>
        <v>969</v>
      </c>
      <c r="O28" s="24">
        <v>2</v>
      </c>
      <c r="P28" s="24">
        <v>2189</v>
      </c>
      <c r="Q28" s="24">
        <v>150</v>
      </c>
      <c r="R28" s="24">
        <v>844</v>
      </c>
      <c r="S28" s="24">
        <v>0</v>
      </c>
      <c r="T28" s="24">
        <v>13412</v>
      </c>
      <c r="U28" s="24">
        <v>14</v>
      </c>
      <c r="V28" s="24">
        <v>819</v>
      </c>
      <c r="W28" s="24">
        <v>0</v>
      </c>
      <c r="X28" s="24">
        <v>0</v>
      </c>
      <c r="Y28" s="24">
        <v>25</v>
      </c>
      <c r="Z28" s="24">
        <v>0</v>
      </c>
      <c r="AA28" s="24">
        <v>0</v>
      </c>
      <c r="AB28" s="24">
        <v>64</v>
      </c>
      <c r="AC28" s="19">
        <f t="shared" si="2"/>
        <v>19661</v>
      </c>
      <c r="AE28" s="28"/>
    </row>
    <row r="29" spans="1:31">
      <c r="A29" s="22" t="s">
        <v>51</v>
      </c>
      <c r="B29" s="23">
        <v>30135</v>
      </c>
      <c r="C29" s="24">
        <v>0</v>
      </c>
      <c r="D29" s="24">
        <v>170</v>
      </c>
      <c r="E29" s="24">
        <v>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>30+1</f>
        <v>31</v>
      </c>
      <c r="O29" s="24">
        <v>1</v>
      </c>
      <c r="P29" s="24">
        <v>809</v>
      </c>
      <c r="Q29" s="24">
        <v>10</v>
      </c>
      <c r="R29" s="24">
        <v>56</v>
      </c>
      <c r="S29" s="24">
        <v>0</v>
      </c>
      <c r="T29" s="24">
        <v>885</v>
      </c>
      <c r="U29" s="24">
        <v>27</v>
      </c>
      <c r="V29" s="24">
        <v>54</v>
      </c>
      <c r="W29" s="24">
        <v>0</v>
      </c>
      <c r="X29" s="24">
        <v>0</v>
      </c>
      <c r="Y29" s="24">
        <v>45</v>
      </c>
      <c r="Z29" s="24">
        <v>0</v>
      </c>
      <c r="AA29" s="24">
        <v>0</v>
      </c>
      <c r="AB29" s="24">
        <v>2</v>
      </c>
      <c r="AC29" s="19">
        <f t="shared" si="2"/>
        <v>2094</v>
      </c>
      <c r="AE29" s="28"/>
    </row>
    <row r="30" spans="1:31">
      <c r="A30" s="22" t="s">
        <v>52</v>
      </c>
      <c r="B30" s="23">
        <v>30136</v>
      </c>
      <c r="C30" s="24">
        <v>3</v>
      </c>
      <c r="D30" s="24">
        <v>4355</v>
      </c>
      <c r="E30" s="24">
        <v>91</v>
      </c>
      <c r="F30" s="24">
        <v>11</v>
      </c>
      <c r="G30" s="24">
        <v>2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56</v>
      </c>
      <c r="N30" s="24">
        <f>5979+1</f>
        <v>5980</v>
      </c>
      <c r="O30" s="24">
        <v>8</v>
      </c>
      <c r="P30" s="24">
        <v>9078</v>
      </c>
      <c r="Q30" s="24">
        <v>0</v>
      </c>
      <c r="R30" s="24">
        <v>0</v>
      </c>
      <c r="S30" s="24">
        <v>0</v>
      </c>
      <c r="T30" s="24">
        <v>2</v>
      </c>
      <c r="U30" s="24">
        <v>4</v>
      </c>
      <c r="V30" s="24">
        <v>0</v>
      </c>
      <c r="W30" s="24">
        <v>0</v>
      </c>
      <c r="X30" s="24">
        <v>0</v>
      </c>
      <c r="Y30" s="24">
        <v>6</v>
      </c>
      <c r="Z30" s="24">
        <v>0</v>
      </c>
      <c r="AA30" s="24">
        <v>0</v>
      </c>
      <c r="AB30" s="24">
        <v>400</v>
      </c>
      <c r="AC30" s="19">
        <f t="shared" si="2"/>
        <v>19996</v>
      </c>
      <c r="AE30" s="28"/>
    </row>
    <row r="31" spans="1:31">
      <c r="A31" s="22" t="s">
        <v>53</v>
      </c>
      <c r="B31" s="23">
        <v>30137</v>
      </c>
      <c r="C31" s="24">
        <v>0</v>
      </c>
      <c r="D31" s="24">
        <v>2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>32+1</f>
        <v>33</v>
      </c>
      <c r="O31" s="24">
        <v>2</v>
      </c>
      <c r="P31" s="24">
        <v>2255</v>
      </c>
      <c r="Q31" s="24">
        <v>246</v>
      </c>
      <c r="R31" s="24">
        <v>1388</v>
      </c>
      <c r="S31" s="24">
        <v>0</v>
      </c>
      <c r="T31" s="24">
        <v>22066</v>
      </c>
      <c r="U31" s="24">
        <v>3</v>
      </c>
      <c r="V31" s="24">
        <v>1347</v>
      </c>
      <c r="W31" s="24">
        <v>0</v>
      </c>
      <c r="X31" s="24">
        <v>0</v>
      </c>
      <c r="Y31" s="24">
        <v>6</v>
      </c>
      <c r="Z31" s="24">
        <v>2</v>
      </c>
      <c r="AA31" s="24">
        <v>0</v>
      </c>
      <c r="AB31" s="24">
        <v>0</v>
      </c>
      <c r="AC31" s="19">
        <f t="shared" si="2"/>
        <v>27350</v>
      </c>
      <c r="AE31" s="28"/>
    </row>
    <row r="32" spans="1:31">
      <c r="A32" s="22" t="s">
        <v>54</v>
      </c>
      <c r="B32" s="23">
        <v>30138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19">
        <f t="shared" si="2"/>
        <v>0</v>
      </c>
    </row>
    <row r="33" spans="1:31" s="20" customFormat="1">
      <c r="A33" s="21" t="s">
        <v>55</v>
      </c>
      <c r="B33" s="18">
        <v>3014</v>
      </c>
      <c r="C33" s="15">
        <f t="shared" ref="C33:AB33" si="6">+C34+C35+C36+C37+C38+C39</f>
        <v>8</v>
      </c>
      <c r="D33" s="15">
        <f t="shared" si="6"/>
        <v>14305</v>
      </c>
      <c r="E33" s="15">
        <f t="shared" si="6"/>
        <v>298</v>
      </c>
      <c r="F33" s="15">
        <f t="shared" si="6"/>
        <v>40</v>
      </c>
      <c r="G33" s="15">
        <f t="shared" si="6"/>
        <v>7</v>
      </c>
      <c r="H33" s="15">
        <f t="shared" si="6"/>
        <v>0</v>
      </c>
      <c r="I33" s="15">
        <f t="shared" si="6"/>
        <v>0</v>
      </c>
      <c r="J33" s="15">
        <f t="shared" si="6"/>
        <v>0</v>
      </c>
      <c r="K33" s="15">
        <f t="shared" si="6"/>
        <v>0</v>
      </c>
      <c r="L33" s="15">
        <f t="shared" si="6"/>
        <v>0</v>
      </c>
      <c r="M33" s="15">
        <f t="shared" si="6"/>
        <v>203</v>
      </c>
      <c r="N33" s="15">
        <f t="shared" si="6"/>
        <v>21656</v>
      </c>
      <c r="O33" s="15">
        <f t="shared" si="6"/>
        <v>288</v>
      </c>
      <c r="P33" s="15">
        <f t="shared" si="6"/>
        <v>342179</v>
      </c>
      <c r="Q33" s="15">
        <f t="shared" si="6"/>
        <v>4703</v>
      </c>
      <c r="R33" s="15">
        <f t="shared" si="6"/>
        <v>26163</v>
      </c>
      <c r="S33" s="15">
        <f t="shared" si="6"/>
        <v>0</v>
      </c>
      <c r="T33" s="15">
        <f t="shared" si="6"/>
        <v>415781</v>
      </c>
      <c r="U33" s="15">
        <f t="shared" si="6"/>
        <v>4391</v>
      </c>
      <c r="V33" s="15">
        <f t="shared" si="6"/>
        <v>25386</v>
      </c>
      <c r="W33" s="15">
        <f t="shared" si="6"/>
        <v>0</v>
      </c>
      <c r="X33" s="15">
        <f t="shared" si="6"/>
        <v>9</v>
      </c>
      <c r="Y33" s="15">
        <f t="shared" si="6"/>
        <v>7308</v>
      </c>
      <c r="Z33" s="15">
        <f t="shared" si="6"/>
        <v>18</v>
      </c>
      <c r="AA33" s="15">
        <f t="shared" si="6"/>
        <v>0</v>
      </c>
      <c r="AB33" s="15">
        <f t="shared" si="6"/>
        <v>1208</v>
      </c>
      <c r="AC33" s="19">
        <f>+SUM(C33:AB33)</f>
        <v>863951</v>
      </c>
      <c r="AD33" s="16"/>
      <c r="AE33" s="28"/>
    </row>
    <row r="34" spans="1:31">
      <c r="A34" s="22" t="s">
        <v>56</v>
      </c>
      <c r="B34" s="23">
        <v>30141</v>
      </c>
      <c r="C34" s="24">
        <v>8</v>
      </c>
      <c r="D34" s="24">
        <v>13787</v>
      </c>
      <c r="E34" s="24">
        <v>287</v>
      </c>
      <c r="F34" s="24">
        <v>34</v>
      </c>
      <c r="G34" s="24">
        <v>6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179</v>
      </c>
      <c r="N34" s="24">
        <v>19058</v>
      </c>
      <c r="O34" s="24">
        <v>102</v>
      </c>
      <c r="P34" s="24">
        <v>121018</v>
      </c>
      <c r="Q34" s="24">
        <v>958</v>
      </c>
      <c r="R34" s="24">
        <v>5402</v>
      </c>
      <c r="S34" s="24">
        <v>0</v>
      </c>
      <c r="T34" s="24">
        <v>85845</v>
      </c>
      <c r="U34" s="24">
        <v>2907</v>
      </c>
      <c r="V34" s="24">
        <v>5241</v>
      </c>
      <c r="W34" s="24">
        <v>0</v>
      </c>
      <c r="X34" s="24">
        <v>6</v>
      </c>
      <c r="Y34" s="24">
        <v>4840</v>
      </c>
      <c r="Z34" s="24">
        <v>3</v>
      </c>
      <c r="AA34" s="24">
        <v>0</v>
      </c>
      <c r="AB34" s="24">
        <v>1208</v>
      </c>
      <c r="AC34" s="19">
        <f t="shared" si="2"/>
        <v>260889</v>
      </c>
      <c r="AE34" s="28"/>
    </row>
    <row r="35" spans="1:31">
      <c r="A35" s="22" t="s">
        <v>57</v>
      </c>
      <c r="B35" s="23">
        <v>30142</v>
      </c>
      <c r="C35" s="24">
        <v>0</v>
      </c>
      <c r="D35" s="24">
        <v>137</v>
      </c>
      <c r="E35" s="24">
        <v>3</v>
      </c>
      <c r="F35" s="24">
        <v>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9</v>
      </c>
      <c r="N35" s="24">
        <v>986</v>
      </c>
      <c r="O35" s="24">
        <v>56</v>
      </c>
      <c r="P35" s="24">
        <v>66617</v>
      </c>
      <c r="Q35" s="24">
        <v>502</v>
      </c>
      <c r="R35" s="24">
        <v>2480</v>
      </c>
      <c r="S35" s="24">
        <v>0</v>
      </c>
      <c r="T35" s="24">
        <v>39412</v>
      </c>
      <c r="U35" s="24">
        <v>22</v>
      </c>
      <c r="V35" s="24">
        <v>2406</v>
      </c>
      <c r="W35" s="24">
        <v>0</v>
      </c>
      <c r="X35" s="24">
        <v>0</v>
      </c>
      <c r="Y35" s="24">
        <v>37</v>
      </c>
      <c r="Z35" s="24">
        <v>3</v>
      </c>
      <c r="AA35" s="24">
        <v>0</v>
      </c>
      <c r="AB35" s="24">
        <v>0</v>
      </c>
      <c r="AC35" s="19">
        <f t="shared" si="2"/>
        <v>112671</v>
      </c>
      <c r="AE35" s="28"/>
    </row>
    <row r="36" spans="1:31">
      <c r="A36" s="22" t="s">
        <v>58</v>
      </c>
      <c r="B36" s="23">
        <v>30143</v>
      </c>
      <c r="C36" s="24">
        <v>0</v>
      </c>
      <c r="D36" s="24">
        <v>25</v>
      </c>
      <c r="E36" s="24">
        <v>1</v>
      </c>
      <c r="F36" s="24">
        <v>5</v>
      </c>
      <c r="G36" s="24">
        <v>1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1</v>
      </c>
      <c r="O36" s="24">
        <v>3</v>
      </c>
      <c r="P36" s="24">
        <v>4103</v>
      </c>
      <c r="Q36" s="24">
        <v>2461</v>
      </c>
      <c r="R36" s="24">
        <v>13875</v>
      </c>
      <c r="S36" s="24">
        <v>0</v>
      </c>
      <c r="T36" s="24">
        <v>220502</v>
      </c>
      <c r="U36" s="24">
        <v>7</v>
      </c>
      <c r="V36" s="24">
        <v>13463</v>
      </c>
      <c r="W36" s="24">
        <v>0</v>
      </c>
      <c r="X36" s="24">
        <v>0</v>
      </c>
      <c r="Y36" s="24">
        <v>9</v>
      </c>
      <c r="Z36" s="24">
        <v>8</v>
      </c>
      <c r="AA36" s="24">
        <v>0</v>
      </c>
      <c r="AB36" s="24">
        <v>0</v>
      </c>
      <c r="AC36" s="19">
        <f t="shared" si="2"/>
        <v>254464</v>
      </c>
      <c r="AE36" s="28"/>
    </row>
    <row r="37" spans="1:31">
      <c r="A37" s="22" t="s">
        <v>59</v>
      </c>
      <c r="B37" s="23">
        <v>30144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12</v>
      </c>
      <c r="O37" s="24">
        <v>1</v>
      </c>
      <c r="P37" s="24">
        <v>870</v>
      </c>
      <c r="Q37" s="24">
        <v>75</v>
      </c>
      <c r="R37" s="24">
        <v>421</v>
      </c>
      <c r="S37" s="24">
        <v>0</v>
      </c>
      <c r="T37" s="24">
        <v>6687</v>
      </c>
      <c r="U37" s="24">
        <v>1</v>
      </c>
      <c r="V37" s="24">
        <v>408</v>
      </c>
      <c r="W37" s="24">
        <v>0</v>
      </c>
      <c r="X37" s="24">
        <v>0</v>
      </c>
      <c r="Y37" s="24">
        <v>1</v>
      </c>
      <c r="Z37" s="24">
        <v>0</v>
      </c>
      <c r="AA37" s="24">
        <v>0</v>
      </c>
      <c r="AB37" s="24">
        <v>0</v>
      </c>
      <c r="AC37" s="19">
        <f t="shared" si="2"/>
        <v>8476</v>
      </c>
      <c r="AE37" s="28"/>
    </row>
    <row r="38" spans="1:31">
      <c r="A38" s="22" t="s">
        <v>60</v>
      </c>
      <c r="B38" s="23">
        <v>30145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1</v>
      </c>
      <c r="O38" s="24">
        <v>0</v>
      </c>
      <c r="P38" s="24">
        <v>74</v>
      </c>
      <c r="Q38" s="24">
        <v>12</v>
      </c>
      <c r="R38" s="24">
        <v>65</v>
      </c>
      <c r="S38" s="24">
        <v>0</v>
      </c>
      <c r="T38" s="24">
        <v>1037</v>
      </c>
      <c r="U38" s="24">
        <v>0</v>
      </c>
      <c r="V38" s="24">
        <v>64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19">
        <f t="shared" si="2"/>
        <v>1253</v>
      </c>
      <c r="AE38" s="28"/>
    </row>
    <row r="39" spans="1:31">
      <c r="A39" s="22" t="s">
        <v>61</v>
      </c>
      <c r="B39" s="23">
        <v>30146</v>
      </c>
      <c r="C39" s="24">
        <v>0</v>
      </c>
      <c r="D39" s="24">
        <v>356</v>
      </c>
      <c r="E39" s="24">
        <v>7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15</v>
      </c>
      <c r="N39" s="24">
        <v>1598</v>
      </c>
      <c r="O39" s="24">
        <v>126</v>
      </c>
      <c r="P39" s="24">
        <v>149497</v>
      </c>
      <c r="Q39" s="24">
        <v>695</v>
      </c>
      <c r="R39" s="24">
        <v>3920</v>
      </c>
      <c r="S39" s="24">
        <v>0</v>
      </c>
      <c r="T39" s="24">
        <v>62298</v>
      </c>
      <c r="U39" s="24">
        <v>1454</v>
      </c>
      <c r="V39" s="24">
        <v>3804</v>
      </c>
      <c r="W39" s="24">
        <v>0</v>
      </c>
      <c r="X39" s="24">
        <v>3</v>
      </c>
      <c r="Y39" s="24">
        <v>2421</v>
      </c>
      <c r="Z39" s="24">
        <v>4</v>
      </c>
      <c r="AA39" s="24">
        <v>0</v>
      </c>
      <c r="AB39" s="24">
        <v>0</v>
      </c>
      <c r="AC39" s="19">
        <f t="shared" si="2"/>
        <v>226198</v>
      </c>
      <c r="AE39" s="28"/>
    </row>
    <row r="40" spans="1:31" s="20" customFormat="1">
      <c r="A40" s="21" t="s">
        <v>62</v>
      </c>
      <c r="B40" s="18">
        <v>3015</v>
      </c>
      <c r="C40" s="15">
        <f t="shared" ref="C40:AB40" si="7">+C41+C42+C43+C44+C45</f>
        <v>4</v>
      </c>
      <c r="D40" s="15">
        <f t="shared" si="7"/>
        <v>7099</v>
      </c>
      <c r="E40" s="15">
        <f t="shared" si="7"/>
        <v>148</v>
      </c>
      <c r="F40" s="15">
        <f t="shared" si="7"/>
        <v>17</v>
      </c>
      <c r="G40" s="15">
        <f t="shared" si="7"/>
        <v>3</v>
      </c>
      <c r="H40" s="15">
        <f t="shared" si="7"/>
        <v>0</v>
      </c>
      <c r="I40" s="15">
        <f t="shared" si="7"/>
        <v>0</v>
      </c>
      <c r="J40" s="15">
        <f t="shared" si="7"/>
        <v>0</v>
      </c>
      <c r="K40" s="15">
        <f t="shared" si="7"/>
        <v>0</v>
      </c>
      <c r="L40" s="15">
        <f t="shared" si="7"/>
        <v>0</v>
      </c>
      <c r="M40" s="15">
        <f t="shared" si="7"/>
        <v>55</v>
      </c>
      <c r="N40" s="15">
        <f t="shared" si="7"/>
        <v>5819</v>
      </c>
      <c r="O40" s="15">
        <f t="shared" si="7"/>
        <v>24</v>
      </c>
      <c r="P40" s="15">
        <f t="shared" si="7"/>
        <v>27830</v>
      </c>
      <c r="Q40" s="15">
        <f t="shared" si="7"/>
        <v>4178</v>
      </c>
      <c r="R40" s="15">
        <f t="shared" si="7"/>
        <v>12551</v>
      </c>
      <c r="S40" s="15">
        <f t="shared" si="7"/>
        <v>0</v>
      </c>
      <c r="T40" s="15">
        <f t="shared" si="7"/>
        <v>199466</v>
      </c>
      <c r="U40" s="15">
        <f t="shared" si="7"/>
        <v>79</v>
      </c>
      <c r="V40" s="15">
        <f t="shared" si="7"/>
        <v>12179</v>
      </c>
      <c r="W40" s="15">
        <f t="shared" si="7"/>
        <v>1</v>
      </c>
      <c r="X40" s="15">
        <f t="shared" si="7"/>
        <v>0</v>
      </c>
      <c r="Y40" s="15">
        <f t="shared" si="7"/>
        <v>171</v>
      </c>
      <c r="Z40" s="15">
        <f t="shared" si="7"/>
        <v>9</v>
      </c>
      <c r="AA40" s="15">
        <f t="shared" si="7"/>
        <v>0</v>
      </c>
      <c r="AB40" s="15">
        <f t="shared" si="7"/>
        <v>235</v>
      </c>
      <c r="AC40" s="19">
        <f t="shared" si="2"/>
        <v>269868</v>
      </c>
      <c r="AD40" s="28"/>
      <c r="AE40" s="28"/>
    </row>
    <row r="41" spans="1:31">
      <c r="A41" s="22" t="s">
        <v>63</v>
      </c>
      <c r="B41" s="23">
        <v>30151</v>
      </c>
      <c r="C41" s="24">
        <v>2</v>
      </c>
      <c r="D41" s="24">
        <v>4068</v>
      </c>
      <c r="E41" s="24">
        <v>85</v>
      </c>
      <c r="F41" s="24">
        <v>1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19</v>
      </c>
      <c r="N41" s="24">
        <v>1992</v>
      </c>
      <c r="O41" s="24">
        <v>11</v>
      </c>
      <c r="P41" s="24">
        <v>12793</v>
      </c>
      <c r="Q41" s="24">
        <v>1043</v>
      </c>
      <c r="R41" s="24">
        <v>2668</v>
      </c>
      <c r="S41" s="24">
        <v>0</v>
      </c>
      <c r="T41" s="24">
        <v>42403</v>
      </c>
      <c r="U41" s="24">
        <v>40</v>
      </c>
      <c r="V41" s="24">
        <v>2589</v>
      </c>
      <c r="W41" s="24">
        <v>0</v>
      </c>
      <c r="X41" s="24">
        <v>0</v>
      </c>
      <c r="Y41" s="24">
        <v>67</v>
      </c>
      <c r="Z41" s="24">
        <v>1</v>
      </c>
      <c r="AA41" s="24">
        <v>0</v>
      </c>
      <c r="AB41" s="24">
        <v>0</v>
      </c>
      <c r="AC41" s="19">
        <f t="shared" si="2"/>
        <v>67782</v>
      </c>
      <c r="AE41" s="28"/>
    </row>
    <row r="42" spans="1:31">
      <c r="A42" s="22" t="s">
        <v>64</v>
      </c>
      <c r="B42" s="23">
        <v>30152</v>
      </c>
      <c r="C42" s="24">
        <v>0</v>
      </c>
      <c r="D42" s="24">
        <v>34</v>
      </c>
      <c r="E42" s="24">
        <v>1</v>
      </c>
      <c r="F42" s="24">
        <v>6</v>
      </c>
      <c r="G42" s="24">
        <v>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1</v>
      </c>
      <c r="N42" s="24">
        <v>111</v>
      </c>
      <c r="O42" s="24">
        <v>5</v>
      </c>
      <c r="P42" s="24">
        <v>6088</v>
      </c>
      <c r="Q42" s="24">
        <v>850</v>
      </c>
      <c r="R42" s="24">
        <v>4792</v>
      </c>
      <c r="S42" s="24">
        <v>0</v>
      </c>
      <c r="T42" s="24">
        <v>76152</v>
      </c>
      <c r="U42" s="24">
        <v>5</v>
      </c>
      <c r="V42" s="24">
        <v>4650</v>
      </c>
      <c r="W42" s="24">
        <v>0</v>
      </c>
      <c r="X42" s="24">
        <v>0</v>
      </c>
      <c r="Y42" s="24">
        <v>38</v>
      </c>
      <c r="Z42" s="24">
        <v>4</v>
      </c>
      <c r="AA42" s="24">
        <v>0</v>
      </c>
      <c r="AB42" s="24">
        <v>0</v>
      </c>
      <c r="AC42" s="19">
        <f t="shared" si="2"/>
        <v>92738</v>
      </c>
      <c r="AE42" s="28"/>
    </row>
    <row r="43" spans="1:31">
      <c r="A43" s="22" t="s">
        <v>65</v>
      </c>
      <c r="B43" s="23">
        <v>30153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19">
        <f t="shared" si="2"/>
        <v>0</v>
      </c>
    </row>
    <row r="44" spans="1:31">
      <c r="A44" s="22" t="s">
        <v>66</v>
      </c>
      <c r="B44" s="23">
        <v>30154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19">
        <f t="shared" si="2"/>
        <v>0</v>
      </c>
    </row>
    <row r="45" spans="1:31">
      <c r="A45" s="22" t="s">
        <v>67</v>
      </c>
      <c r="B45" s="23">
        <v>30155</v>
      </c>
      <c r="C45" s="24">
        <v>2</v>
      </c>
      <c r="D45" s="24">
        <v>2997</v>
      </c>
      <c r="E45" s="24">
        <v>62</v>
      </c>
      <c r="F45" s="24">
        <v>10</v>
      </c>
      <c r="G45" s="24">
        <v>2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35</v>
      </c>
      <c r="N45" s="24">
        <v>3716</v>
      </c>
      <c r="O45" s="24">
        <v>8</v>
      </c>
      <c r="P45" s="24">
        <v>8949</v>
      </c>
      <c r="Q45" s="24">
        <v>2285</v>
      </c>
      <c r="R45" s="24">
        <v>5091</v>
      </c>
      <c r="S45" s="24">
        <v>0</v>
      </c>
      <c r="T45" s="24">
        <v>80911</v>
      </c>
      <c r="U45" s="24">
        <v>34</v>
      </c>
      <c r="V45" s="24">
        <v>4940</v>
      </c>
      <c r="W45" s="24">
        <v>1</v>
      </c>
      <c r="X45" s="24">
        <v>0</v>
      </c>
      <c r="Y45" s="24">
        <v>66</v>
      </c>
      <c r="Z45" s="24">
        <v>4</v>
      </c>
      <c r="AA45" s="24">
        <v>0</v>
      </c>
      <c r="AB45" s="24">
        <v>235</v>
      </c>
      <c r="AC45" s="19">
        <f t="shared" si="2"/>
        <v>109348</v>
      </c>
      <c r="AE45" s="28"/>
    </row>
    <row r="46" spans="1:31" s="20" customFormat="1">
      <c r="A46" s="21" t="s">
        <v>68</v>
      </c>
      <c r="B46" s="18">
        <v>302</v>
      </c>
      <c r="C46" s="15">
        <f t="shared" ref="C46:AB46" si="8">+C47+C48+C49+C50+C51+C52+C53</f>
        <v>78</v>
      </c>
      <c r="D46" s="15">
        <f t="shared" si="8"/>
        <v>128514</v>
      </c>
      <c r="E46" s="15">
        <f t="shared" si="8"/>
        <v>2678</v>
      </c>
      <c r="F46" s="15">
        <f t="shared" si="8"/>
        <v>1019</v>
      </c>
      <c r="G46" s="15">
        <f t="shared" si="8"/>
        <v>175</v>
      </c>
      <c r="H46" s="15">
        <f t="shared" si="8"/>
        <v>0</v>
      </c>
      <c r="I46" s="15">
        <f t="shared" si="8"/>
        <v>0</v>
      </c>
      <c r="J46" s="15">
        <f t="shared" si="8"/>
        <v>0</v>
      </c>
      <c r="K46" s="15">
        <f t="shared" si="8"/>
        <v>6</v>
      </c>
      <c r="L46" s="15">
        <f t="shared" si="8"/>
        <v>0</v>
      </c>
      <c r="M46" s="15">
        <f t="shared" si="8"/>
        <v>439</v>
      </c>
      <c r="N46" s="15">
        <f t="shared" si="8"/>
        <v>46720</v>
      </c>
      <c r="O46" s="15">
        <f t="shared" si="8"/>
        <v>114</v>
      </c>
      <c r="P46" s="15">
        <f t="shared" si="8"/>
        <v>136113</v>
      </c>
      <c r="Q46" s="15">
        <f t="shared" si="8"/>
        <v>68625</v>
      </c>
      <c r="R46" s="15">
        <f t="shared" si="8"/>
        <v>46040</v>
      </c>
      <c r="S46" s="15">
        <f t="shared" si="8"/>
        <v>0</v>
      </c>
      <c r="T46" s="15">
        <f t="shared" si="8"/>
        <v>731664</v>
      </c>
      <c r="U46" s="15">
        <f t="shared" si="8"/>
        <v>656</v>
      </c>
      <c r="V46" s="15">
        <f t="shared" si="8"/>
        <v>44673</v>
      </c>
      <c r="W46" s="15">
        <f t="shared" si="8"/>
        <v>1</v>
      </c>
      <c r="X46" s="15">
        <f t="shared" si="8"/>
        <v>3</v>
      </c>
      <c r="Y46" s="15">
        <f t="shared" si="8"/>
        <v>2238</v>
      </c>
      <c r="Z46" s="15">
        <f t="shared" si="8"/>
        <v>23</v>
      </c>
      <c r="AA46" s="15">
        <f t="shared" si="8"/>
        <v>0</v>
      </c>
      <c r="AB46" s="15">
        <f t="shared" si="8"/>
        <v>58</v>
      </c>
      <c r="AC46" s="19">
        <f t="shared" si="2"/>
        <v>1209837</v>
      </c>
      <c r="AD46" s="28"/>
      <c r="AE46" s="28"/>
    </row>
    <row r="47" spans="1:31">
      <c r="A47" s="22" t="s">
        <v>69</v>
      </c>
      <c r="B47" s="23">
        <v>3021</v>
      </c>
      <c r="C47" s="24">
        <v>61</v>
      </c>
      <c r="D47" s="24">
        <v>100233</v>
      </c>
      <c r="E47" s="24">
        <v>2088</v>
      </c>
      <c r="F47" s="24">
        <v>803</v>
      </c>
      <c r="G47" s="24">
        <v>138</v>
      </c>
      <c r="H47" s="24">
        <v>0</v>
      </c>
      <c r="I47" s="24">
        <v>0</v>
      </c>
      <c r="J47" s="24">
        <v>0</v>
      </c>
      <c r="K47" s="24">
        <v>5</v>
      </c>
      <c r="L47" s="24">
        <v>0</v>
      </c>
      <c r="M47" s="24">
        <v>337</v>
      </c>
      <c r="N47" s="24">
        <v>35806</v>
      </c>
      <c r="O47" s="24">
        <v>85</v>
      </c>
      <c r="P47" s="24">
        <v>100533</v>
      </c>
      <c r="Q47" s="24">
        <v>25656</v>
      </c>
      <c r="R47" s="24">
        <v>12480</v>
      </c>
      <c r="S47" s="24">
        <v>0</v>
      </c>
      <c r="T47" s="24">
        <v>198338</v>
      </c>
      <c r="U47" s="24">
        <v>481</v>
      </c>
      <c r="V47" s="24">
        <v>12109</v>
      </c>
      <c r="W47" s="24">
        <v>0</v>
      </c>
      <c r="X47" s="24">
        <v>2</v>
      </c>
      <c r="Y47" s="24">
        <v>1693</v>
      </c>
      <c r="Z47" s="24">
        <v>7</v>
      </c>
      <c r="AA47" s="24">
        <v>0</v>
      </c>
      <c r="AB47" s="24">
        <v>0</v>
      </c>
      <c r="AC47" s="19">
        <f t="shared" si="2"/>
        <v>490855</v>
      </c>
      <c r="AE47" s="28"/>
    </row>
    <row r="48" spans="1:31">
      <c r="A48" s="22" t="s">
        <v>70</v>
      </c>
      <c r="B48" s="23">
        <v>3022</v>
      </c>
      <c r="C48" s="24">
        <v>17</v>
      </c>
      <c r="D48" s="24">
        <v>27386</v>
      </c>
      <c r="E48" s="24">
        <v>571</v>
      </c>
      <c r="F48" s="24">
        <v>209</v>
      </c>
      <c r="G48" s="24">
        <v>36</v>
      </c>
      <c r="H48" s="24">
        <v>0</v>
      </c>
      <c r="I48" s="24">
        <v>0</v>
      </c>
      <c r="J48" s="24">
        <v>0</v>
      </c>
      <c r="K48" s="24">
        <v>1</v>
      </c>
      <c r="L48" s="24">
        <v>0</v>
      </c>
      <c r="M48" s="24">
        <v>99</v>
      </c>
      <c r="N48" s="24">
        <v>10530</v>
      </c>
      <c r="O48" s="24">
        <v>27</v>
      </c>
      <c r="P48" s="24">
        <v>31588</v>
      </c>
      <c r="Q48" s="24">
        <v>34359</v>
      </c>
      <c r="R48" s="24">
        <v>13333</v>
      </c>
      <c r="S48" s="24">
        <v>0</v>
      </c>
      <c r="T48" s="24">
        <v>211898</v>
      </c>
      <c r="U48" s="24">
        <v>171</v>
      </c>
      <c r="V48" s="24">
        <v>12937</v>
      </c>
      <c r="W48" s="24">
        <v>1</v>
      </c>
      <c r="X48" s="24">
        <v>1</v>
      </c>
      <c r="Y48" s="24">
        <v>521</v>
      </c>
      <c r="Z48" s="24">
        <v>5</v>
      </c>
      <c r="AA48" s="24">
        <v>0</v>
      </c>
      <c r="AB48" s="24">
        <v>58</v>
      </c>
      <c r="AC48" s="19">
        <f t="shared" si="2"/>
        <v>343748</v>
      </c>
      <c r="AE48" s="28"/>
    </row>
    <row r="49" spans="1:31">
      <c r="A49" s="22" t="s">
        <v>71</v>
      </c>
      <c r="B49" s="23">
        <v>3023</v>
      </c>
      <c r="C49" s="24">
        <v>0</v>
      </c>
      <c r="D49" s="24">
        <v>129</v>
      </c>
      <c r="E49" s="24">
        <v>3</v>
      </c>
      <c r="F49" s="24">
        <v>1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47</v>
      </c>
      <c r="O49" s="24">
        <v>0</v>
      </c>
      <c r="P49" s="24">
        <v>179</v>
      </c>
      <c r="Q49" s="24">
        <v>873</v>
      </c>
      <c r="R49" s="24">
        <v>144</v>
      </c>
      <c r="S49" s="24">
        <v>0</v>
      </c>
      <c r="T49" s="24">
        <v>2283</v>
      </c>
      <c r="U49" s="24">
        <v>1</v>
      </c>
      <c r="V49" s="24">
        <v>139</v>
      </c>
      <c r="W49" s="24">
        <v>0</v>
      </c>
      <c r="X49" s="24">
        <v>0</v>
      </c>
      <c r="Y49" s="24">
        <v>3</v>
      </c>
      <c r="Z49" s="24">
        <v>0</v>
      </c>
      <c r="AA49" s="24">
        <v>0</v>
      </c>
      <c r="AB49" s="24">
        <v>0</v>
      </c>
      <c r="AC49" s="19">
        <f t="shared" si="2"/>
        <v>3802</v>
      </c>
      <c r="AE49" s="28"/>
    </row>
    <row r="50" spans="1:31">
      <c r="A50" s="22" t="s">
        <v>72</v>
      </c>
      <c r="B50" s="23">
        <v>3024</v>
      </c>
      <c r="C50" s="24">
        <v>0</v>
      </c>
      <c r="D50" s="24">
        <v>279</v>
      </c>
      <c r="E50" s="24">
        <v>6</v>
      </c>
      <c r="F50" s="24">
        <v>2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1</v>
      </c>
      <c r="N50" s="24">
        <v>114</v>
      </c>
      <c r="O50" s="24">
        <v>0</v>
      </c>
      <c r="P50" s="24">
        <v>498</v>
      </c>
      <c r="Q50" s="24">
        <v>1219</v>
      </c>
      <c r="R50" s="24">
        <v>190</v>
      </c>
      <c r="S50" s="24">
        <v>0</v>
      </c>
      <c r="T50" s="24">
        <v>3016</v>
      </c>
      <c r="U50" s="24">
        <v>1</v>
      </c>
      <c r="V50" s="24">
        <v>186</v>
      </c>
      <c r="W50" s="24">
        <v>0</v>
      </c>
      <c r="X50" s="24">
        <v>0</v>
      </c>
      <c r="Y50" s="24">
        <v>8</v>
      </c>
      <c r="Z50" s="24">
        <v>0</v>
      </c>
      <c r="AA50" s="24">
        <v>0</v>
      </c>
      <c r="AB50" s="24">
        <v>0</v>
      </c>
      <c r="AC50" s="19">
        <f t="shared" si="2"/>
        <v>5520</v>
      </c>
      <c r="AE50" s="28"/>
    </row>
    <row r="51" spans="1:31">
      <c r="A51" s="31" t="s">
        <v>73</v>
      </c>
      <c r="B51" s="32">
        <v>3025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6</v>
      </c>
      <c r="O51" s="33">
        <v>0</v>
      </c>
      <c r="P51" s="33">
        <v>425</v>
      </c>
      <c r="Q51" s="33">
        <v>2319</v>
      </c>
      <c r="R51" s="33">
        <v>13075</v>
      </c>
      <c r="S51" s="33">
        <v>0</v>
      </c>
      <c r="T51" s="33">
        <v>207786</v>
      </c>
      <c r="U51" s="33">
        <v>0</v>
      </c>
      <c r="V51" s="33">
        <v>12687</v>
      </c>
      <c r="W51" s="33">
        <v>0</v>
      </c>
      <c r="X51" s="33">
        <v>0</v>
      </c>
      <c r="Y51" s="33">
        <v>1</v>
      </c>
      <c r="Z51" s="33">
        <v>8</v>
      </c>
      <c r="AA51" s="33">
        <v>0</v>
      </c>
      <c r="AB51" s="33">
        <v>0</v>
      </c>
      <c r="AC51" s="19">
        <f t="shared" si="2"/>
        <v>236307</v>
      </c>
      <c r="AD51" s="30"/>
      <c r="AE51" s="30"/>
    </row>
    <row r="52" spans="1:31">
      <c r="A52" s="31" t="s">
        <v>74</v>
      </c>
      <c r="B52" s="32">
        <v>3026</v>
      </c>
      <c r="C52" s="33">
        <v>0</v>
      </c>
      <c r="D52" s="33">
        <v>1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1</v>
      </c>
      <c r="Q52" s="33">
        <v>1537</v>
      </c>
      <c r="R52" s="33">
        <v>6306</v>
      </c>
      <c r="S52" s="33">
        <v>0</v>
      </c>
      <c r="T52" s="33">
        <v>100213</v>
      </c>
      <c r="U52" s="33">
        <v>0</v>
      </c>
      <c r="V52" s="33">
        <v>6119</v>
      </c>
      <c r="W52" s="33">
        <v>0</v>
      </c>
      <c r="X52" s="33">
        <v>0</v>
      </c>
      <c r="Y52" s="33">
        <v>0</v>
      </c>
      <c r="Z52" s="33">
        <v>3</v>
      </c>
      <c r="AA52" s="33">
        <v>0</v>
      </c>
      <c r="AB52" s="33">
        <v>0</v>
      </c>
      <c r="AC52" s="19">
        <f t="shared" si="2"/>
        <v>114180</v>
      </c>
      <c r="AD52" s="30"/>
      <c r="AE52" s="30"/>
    </row>
    <row r="53" spans="1:31">
      <c r="A53" s="22" t="s">
        <v>75</v>
      </c>
      <c r="B53" s="23">
        <v>3027</v>
      </c>
      <c r="C53" s="24">
        <v>0</v>
      </c>
      <c r="D53" s="24">
        <v>486</v>
      </c>
      <c r="E53" s="24">
        <v>10</v>
      </c>
      <c r="F53" s="24">
        <v>4</v>
      </c>
      <c r="G53" s="24">
        <v>1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2</v>
      </c>
      <c r="N53" s="24">
        <v>217</v>
      </c>
      <c r="O53" s="24">
        <v>2</v>
      </c>
      <c r="P53" s="24">
        <v>2889</v>
      </c>
      <c r="Q53" s="24">
        <v>2662</v>
      </c>
      <c r="R53" s="24">
        <v>512</v>
      </c>
      <c r="S53" s="24">
        <v>0</v>
      </c>
      <c r="T53" s="24">
        <v>8130</v>
      </c>
      <c r="U53" s="24">
        <v>2</v>
      </c>
      <c r="V53" s="24">
        <v>496</v>
      </c>
      <c r="W53" s="24">
        <v>0</v>
      </c>
      <c r="X53" s="24">
        <v>0</v>
      </c>
      <c r="Y53" s="24">
        <v>12</v>
      </c>
      <c r="Z53" s="24">
        <v>0</v>
      </c>
      <c r="AA53" s="24">
        <v>0</v>
      </c>
      <c r="AB53" s="24">
        <v>0</v>
      </c>
      <c r="AC53" s="19">
        <f t="shared" si="2"/>
        <v>15425</v>
      </c>
      <c r="AE53" s="28"/>
    </row>
    <row r="54" spans="1:31" s="20" customFormat="1">
      <c r="A54" s="27" t="s">
        <v>76</v>
      </c>
      <c r="B54" s="18">
        <v>31</v>
      </c>
      <c r="C54" s="15">
        <f t="shared" ref="C54:AB54" si="9">+C55+C56+C57+C58+C59+C60</f>
        <v>7</v>
      </c>
      <c r="D54" s="15">
        <f t="shared" si="9"/>
        <v>11987</v>
      </c>
      <c r="E54" s="15">
        <f t="shared" si="9"/>
        <v>250</v>
      </c>
      <c r="F54" s="15">
        <f t="shared" si="9"/>
        <v>108</v>
      </c>
      <c r="G54" s="15">
        <f t="shared" si="9"/>
        <v>19</v>
      </c>
      <c r="H54" s="15">
        <f t="shared" si="9"/>
        <v>0</v>
      </c>
      <c r="I54" s="15">
        <f t="shared" si="9"/>
        <v>0</v>
      </c>
      <c r="J54" s="15">
        <f t="shared" si="9"/>
        <v>0</v>
      </c>
      <c r="K54" s="15">
        <f t="shared" si="9"/>
        <v>1</v>
      </c>
      <c r="L54" s="15">
        <f t="shared" si="9"/>
        <v>0</v>
      </c>
      <c r="M54" s="15">
        <f t="shared" si="9"/>
        <v>46</v>
      </c>
      <c r="N54" s="15">
        <f t="shared" si="9"/>
        <v>4828</v>
      </c>
      <c r="O54" s="15">
        <f t="shared" si="9"/>
        <v>39</v>
      </c>
      <c r="P54" s="15">
        <f t="shared" si="9"/>
        <v>46332</v>
      </c>
      <c r="Q54" s="15">
        <f t="shared" si="9"/>
        <v>91941</v>
      </c>
      <c r="R54" s="15">
        <f t="shared" si="9"/>
        <v>70884</v>
      </c>
      <c r="S54" s="15">
        <f t="shared" si="9"/>
        <v>0</v>
      </c>
      <c r="T54" s="15">
        <f t="shared" si="9"/>
        <v>1126512</v>
      </c>
      <c r="U54" s="15">
        <f t="shared" si="9"/>
        <v>1921</v>
      </c>
      <c r="V54" s="15">
        <f t="shared" si="9"/>
        <v>68780</v>
      </c>
      <c r="W54" s="15">
        <f t="shared" si="9"/>
        <v>0</v>
      </c>
      <c r="X54" s="15">
        <f t="shared" si="9"/>
        <v>4</v>
      </c>
      <c r="Y54" s="15">
        <f t="shared" si="9"/>
        <v>3459</v>
      </c>
      <c r="Z54" s="15">
        <f t="shared" si="9"/>
        <v>39</v>
      </c>
      <c r="AA54" s="15">
        <f t="shared" si="9"/>
        <v>0</v>
      </c>
      <c r="AB54" s="15">
        <f t="shared" si="9"/>
        <v>0</v>
      </c>
      <c r="AC54" s="19">
        <f t="shared" si="2"/>
        <v>1427157</v>
      </c>
      <c r="AD54" s="28"/>
      <c r="AE54" s="28"/>
    </row>
    <row r="55" spans="1:31">
      <c r="A55" s="22" t="s">
        <v>77</v>
      </c>
      <c r="B55" s="23">
        <v>311</v>
      </c>
      <c r="C55" s="24">
        <v>0</v>
      </c>
      <c r="D55" s="24">
        <v>2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1</v>
      </c>
      <c r="N55" s="24">
        <v>93</v>
      </c>
      <c r="O55" s="24">
        <v>6</v>
      </c>
      <c r="P55" s="24">
        <v>6907</v>
      </c>
      <c r="Q55" s="24">
        <v>9142</v>
      </c>
      <c r="R55" s="24">
        <v>51535</v>
      </c>
      <c r="S55" s="24">
        <v>0</v>
      </c>
      <c r="T55" s="24">
        <v>818997</v>
      </c>
      <c r="U55" s="24">
        <v>8</v>
      </c>
      <c r="V55" s="24">
        <v>50005</v>
      </c>
      <c r="W55" s="24">
        <v>0</v>
      </c>
      <c r="X55" s="24">
        <v>0</v>
      </c>
      <c r="Y55" s="24">
        <v>12</v>
      </c>
      <c r="Z55" s="24">
        <v>30</v>
      </c>
      <c r="AA55" s="24">
        <v>0</v>
      </c>
      <c r="AB55" s="24">
        <v>0</v>
      </c>
      <c r="AC55" s="19">
        <f t="shared" si="2"/>
        <v>936738</v>
      </c>
      <c r="AE55" s="28"/>
    </row>
    <row r="56" spans="1:31">
      <c r="A56" s="22" t="s">
        <v>78</v>
      </c>
      <c r="B56" s="23">
        <v>312</v>
      </c>
      <c r="C56" s="24">
        <v>0</v>
      </c>
      <c r="D56" s="24">
        <v>52</v>
      </c>
      <c r="E56" s="24">
        <v>1</v>
      </c>
      <c r="F56" s="24">
        <v>4</v>
      </c>
      <c r="G56" s="24">
        <v>1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2</v>
      </c>
      <c r="N56" s="24">
        <v>220</v>
      </c>
      <c r="O56" s="24">
        <v>13</v>
      </c>
      <c r="P56" s="24">
        <v>15045</v>
      </c>
      <c r="Q56" s="24">
        <v>741</v>
      </c>
      <c r="R56" s="24">
        <v>4176</v>
      </c>
      <c r="S56" s="24">
        <v>0</v>
      </c>
      <c r="T56" s="24">
        <v>66367</v>
      </c>
      <c r="U56" s="24">
        <v>112</v>
      </c>
      <c r="V56" s="24">
        <v>4052</v>
      </c>
      <c r="W56" s="24">
        <v>0</v>
      </c>
      <c r="X56" s="24">
        <v>0</v>
      </c>
      <c r="Y56" s="24">
        <v>212</v>
      </c>
      <c r="Z56" s="24">
        <v>2</v>
      </c>
      <c r="AA56" s="24">
        <v>0</v>
      </c>
      <c r="AB56" s="24">
        <v>0</v>
      </c>
      <c r="AC56" s="19">
        <f t="shared" si="2"/>
        <v>91000</v>
      </c>
      <c r="AE56" s="28"/>
    </row>
    <row r="57" spans="1:31">
      <c r="A57" s="22" t="s">
        <v>79</v>
      </c>
      <c r="B57" s="23">
        <v>313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f t="shared" ref="AC57:AC61" si="10">+SUM(C57:AB57)</f>
        <v>0</v>
      </c>
      <c r="AE57" s="28"/>
    </row>
    <row r="58" spans="1:31">
      <c r="A58" s="22" t="s">
        <v>80</v>
      </c>
      <c r="B58" s="23">
        <v>314</v>
      </c>
      <c r="C58" s="24">
        <v>7</v>
      </c>
      <c r="D58" s="24">
        <v>11847</v>
      </c>
      <c r="E58" s="24">
        <v>247</v>
      </c>
      <c r="F58" s="24">
        <v>89</v>
      </c>
      <c r="G58" s="24">
        <v>15</v>
      </c>
      <c r="H58" s="24">
        <v>0</v>
      </c>
      <c r="I58" s="24">
        <v>0</v>
      </c>
      <c r="J58" s="24">
        <v>0</v>
      </c>
      <c r="K58" s="24">
        <v>1</v>
      </c>
      <c r="L58" s="24">
        <v>0</v>
      </c>
      <c r="M58" s="24">
        <v>41</v>
      </c>
      <c r="N58" s="24">
        <v>4341</v>
      </c>
      <c r="O58" s="24">
        <v>10</v>
      </c>
      <c r="P58" s="24">
        <v>12437</v>
      </c>
      <c r="Q58" s="24">
        <v>81154</v>
      </c>
      <c r="R58" s="24">
        <v>10079</v>
      </c>
      <c r="S58" s="24">
        <v>0</v>
      </c>
      <c r="T58" s="24">
        <v>160196</v>
      </c>
      <c r="U58" s="24">
        <v>55</v>
      </c>
      <c r="V58" s="24">
        <v>9780</v>
      </c>
      <c r="W58" s="24">
        <v>0</v>
      </c>
      <c r="X58" s="24">
        <v>0</v>
      </c>
      <c r="Y58" s="24">
        <v>240</v>
      </c>
      <c r="Z58" s="24">
        <v>5</v>
      </c>
      <c r="AA58" s="24">
        <v>0</v>
      </c>
      <c r="AB58" s="24">
        <v>0</v>
      </c>
      <c r="AC58" s="24">
        <f t="shared" si="10"/>
        <v>290544</v>
      </c>
      <c r="AE58" s="28"/>
    </row>
    <row r="59" spans="1:31">
      <c r="A59" s="22" t="s">
        <v>81</v>
      </c>
      <c r="B59" s="23">
        <v>315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f t="shared" si="10"/>
        <v>0</v>
      </c>
      <c r="AE59" s="28"/>
    </row>
    <row r="60" spans="1:31">
      <c r="A60" s="22" t="s">
        <v>82</v>
      </c>
      <c r="B60" s="23">
        <v>316</v>
      </c>
      <c r="C60" s="24">
        <v>0</v>
      </c>
      <c r="D60" s="24">
        <v>86</v>
      </c>
      <c r="E60" s="24">
        <v>2</v>
      </c>
      <c r="F60" s="24">
        <v>15</v>
      </c>
      <c r="G60" s="24">
        <v>3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2</v>
      </c>
      <c r="N60" s="24">
        <v>174</v>
      </c>
      <c r="O60" s="24">
        <v>10</v>
      </c>
      <c r="P60" s="24">
        <v>11943</v>
      </c>
      <c r="Q60" s="24">
        <v>904</v>
      </c>
      <c r="R60" s="24">
        <v>5094</v>
      </c>
      <c r="S60" s="24">
        <v>0</v>
      </c>
      <c r="T60" s="24">
        <v>80952</v>
      </c>
      <c r="U60" s="24">
        <v>1746</v>
      </c>
      <c r="V60" s="24">
        <v>4943</v>
      </c>
      <c r="W60" s="24">
        <v>0</v>
      </c>
      <c r="X60" s="24">
        <v>4</v>
      </c>
      <c r="Y60" s="24">
        <v>2995</v>
      </c>
      <c r="Z60" s="24">
        <v>2</v>
      </c>
      <c r="AA60" s="24">
        <v>0</v>
      </c>
      <c r="AB60" s="24">
        <v>0</v>
      </c>
      <c r="AC60" s="24">
        <f t="shared" si="10"/>
        <v>108875</v>
      </c>
      <c r="AE60" s="28"/>
    </row>
    <row r="61" spans="1:31">
      <c r="A61" s="27" t="s">
        <v>83</v>
      </c>
      <c r="B61" s="18">
        <v>32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24">
        <f t="shared" si="10"/>
        <v>0</v>
      </c>
    </row>
    <row r="62" spans="1:31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spans="1:31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spans="1:31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  <row r="65" spans="3:29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</row>
  </sheetData>
  <autoFilter ref="A7:AC11"/>
  <conditionalFormatting sqref="B14:B61">
    <cfRule type="containsText" dxfId="5" priority="6" operator="containsText" text="No aplica">
      <formula>NOT(ISERROR(SEARCH("No aplica",B14)))</formula>
    </cfRule>
  </conditionalFormatting>
  <conditionalFormatting sqref="B13">
    <cfRule type="containsText" dxfId="4" priority="5" operator="containsText" text="No aplica">
      <formula>NOT(ISERROR(SEARCH("No aplica",B13)))</formula>
    </cfRule>
  </conditionalFormatting>
  <conditionalFormatting sqref="A14:A16 A18:A60">
    <cfRule type="containsText" dxfId="3" priority="4" operator="containsText" text="No aplica">
      <formula>NOT(ISERROR(SEARCH("No aplica",A14)))</formula>
    </cfRule>
  </conditionalFormatting>
  <conditionalFormatting sqref="A13">
    <cfRule type="containsText" dxfId="2" priority="3" operator="containsText" text="No aplica">
      <formula>NOT(ISERROR(SEARCH("No aplica",A13)))</formula>
    </cfRule>
  </conditionalFormatting>
  <conditionalFormatting sqref="A17">
    <cfRule type="containsText" dxfId="1" priority="2" operator="containsText" text="No aplica">
      <formula>NOT(ISERROR(SEARCH("No aplica",A17)))</formula>
    </cfRule>
  </conditionalFormatting>
  <conditionalFormatting sqref="A61">
    <cfRule type="containsText" dxfId="0" priority="1" operator="containsText" text="No aplica">
      <formula>NOT(ISERROR(SEARCH("No aplica",A61)))</formula>
    </cfRule>
  </conditionalFormatting>
  <pageMargins left="0.7" right="0.7" top="0.75" bottom="0.75" header="0.3" footer="0.3"/>
  <pageSetup paperSize="9"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3 </vt:lpstr>
      <vt:lpstr>'Informe 3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2020-07-21T07:32:54Z</dcterms:created>
  <dcterms:modified xsi:type="dcterms:W3CDTF">2020-08-13T13:39:29Z</dcterms:modified>
</cp:coreProperties>
</file>