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W:\2022\TARIFAS\0__2023\9. Cargos_Diferenciados\2_proyecto comentarios\1. documentos para CD\"/>
    </mc:Choice>
  </mc:AlternateContent>
  <bookViews>
    <workbookView xWindow="0" yWindow="0" windowWidth="30960" windowHeight="16920"/>
  </bookViews>
  <sheets>
    <sheet name="Cargo TUP" sheetId="1" r:id="rId1"/>
    <sheet name="Cargo Móvil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2" i="2" l="1"/>
  <c r="R8" i="2"/>
  <c r="I8" i="2"/>
  <c r="N8" i="2" l="1"/>
  <c r="O8" i="2"/>
  <c r="S8" i="2" l="1"/>
  <c r="T8" i="2" s="1"/>
  <c r="S12" i="2"/>
  <c r="T12" i="2" s="1"/>
  <c r="N8" i="1"/>
  <c r="O8" i="1" l="1"/>
  <c r="S12" i="1" l="1"/>
  <c r="S8" i="1"/>
  <c r="R12" i="1"/>
  <c r="R8" i="1"/>
  <c r="I8" i="1"/>
  <c r="T12" i="1" l="1"/>
  <c r="T8" i="1"/>
</calcChain>
</file>

<file path=xl/sharedStrings.xml><?xml version="1.0" encoding="utf-8"?>
<sst xmlns="http://schemas.openxmlformats.org/spreadsheetml/2006/main" count="46" uniqueCount="25">
  <si>
    <t>Cargo de acceso a los teléfonos públicos urbanos de TELEFÓNICA</t>
  </si>
  <si>
    <t>VERIFICACIÓN DE CONDICIONES:</t>
  </si>
  <si>
    <t>Mes</t>
  </si>
  <si>
    <t>Porcentaje de Hogares Rural con acceso</t>
  </si>
  <si>
    <t>Porcentaje de Hogares Urbano con acceso</t>
  </si>
  <si>
    <t>Ratio de Acceso A/</t>
  </si>
  <si>
    <t>Cargo Tope B/</t>
  </si>
  <si>
    <t>Cargo Rural C/</t>
  </si>
  <si>
    <t>Cargo Urbano D/</t>
  </si>
  <si>
    <t>PRIMERA CONDICIÓN:</t>
  </si>
  <si>
    <t>NOTA:</t>
  </si>
  <si>
    <t>SEGUNDA CONDICIÓN:</t>
  </si>
  <si>
    <t xml:space="preserve">A/ Ratio: Porcentaje de Hogares Urbanos con Acceso a teléfono fijo entre Porcentaje de Hogares Rurales con Acceso a teléfono fijo. </t>
  </si>
  <si>
    <t>B/ Cargo tope aplicable.</t>
  </si>
  <si>
    <t xml:space="preserve">C/ Cargo que concesionario cobraría al operador rural. </t>
  </si>
  <si>
    <t xml:space="preserve">D/ Cargo que concesionario cobraría a operador urbano. </t>
  </si>
  <si>
    <t>Tráfico a/desde operadores rurales
(miles de minutos) a/</t>
  </si>
  <si>
    <t>Tráfico operadores urbanos
(miles de minutos) b/</t>
  </si>
  <si>
    <t>Tráfico Total
(miles de minutos)</t>
  </si>
  <si>
    <t>S/. por minuto, sin IGV</t>
  </si>
  <si>
    <t xml:space="preserve">ESTIMACIÓN DE CARGOS DIFERENCIADOS 2023: </t>
  </si>
  <si>
    <t>TOTAL 2022</t>
  </si>
  <si>
    <t>Fuente: ERESTEL 2021</t>
  </si>
  <si>
    <t>USD/. por minuto, sin IGV</t>
  </si>
  <si>
    <t>Cargo por originacion / terminación de llamadas en redes móviles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</si>
</sst>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0\ _€_-;\-* #,##0.000\ _€_-;_-* &quot;-&quot;??\ _€_-;_-@_-"/>
    <numFmt numFmtId="165" formatCode="_ * #,##0.00_ ;_ * \-#,##0.00_ ;_ * &quot;-&quot;??_ ;_ @_ "/>
    <numFmt numFmtId="166" formatCode="_ * #,##0.000_ ;_ * \-#,##0.000_ ;_ * &quot;-&quot;??_ ;_ @_ "/>
    <numFmt numFmtId="167" formatCode="_-* #,##0.00\ _€_-;\-* #,##0.00\ _€_-;_-* &quot;-&quot;??\ _€_-;_-@_-"/>
    <numFmt numFmtId="168" formatCode="0.000000"/>
    <numFmt numFmtId="169" formatCode="_ * #,##0.0000_ ;_ * \-#,##0.0000_ ;_ * &quot;-&quot;??_ ;_ @_ "/>
    <numFmt numFmtId="170" formatCode="_-* #,##0.000000000_-;\-* #,##0.000000000_-;_-* &quot;-&quot;????_-;_-@_-"/>
    <numFmt numFmtId="171" formatCode="0.0000000000"/>
    <numFmt numFmtId="172" formatCode="0.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1"/>
      <color rgb="FF0000CC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0"/>
      <color rgb="FF0000CC"/>
      <name val="Arial"/>
      <family val="2"/>
    </font>
    <font>
      <b/>
      <sz val="12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ck">
        <color theme="5" tint="-0.24994659260841701"/>
      </left>
      <right style="thin">
        <color theme="0"/>
      </right>
      <top style="thick">
        <color theme="5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5" tint="-0.24994659260841701"/>
      </top>
      <bottom style="thin">
        <color theme="0"/>
      </bottom>
      <diagonal/>
    </border>
    <border>
      <left style="thin">
        <color theme="0"/>
      </left>
      <right style="thick">
        <color theme="5" tint="-0.24994659260841701"/>
      </right>
      <top style="thick">
        <color theme="5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5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5" tint="-0.24994659260841701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ck">
        <color theme="5" tint="-0.24994659260841701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ck">
        <color theme="5" tint="-0.24994659260841701"/>
      </left>
      <right style="thin">
        <color theme="0"/>
      </right>
      <top style="thin">
        <color theme="0"/>
      </top>
      <bottom style="thick">
        <color theme="5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5" tint="-0.24994659260841701"/>
      </bottom>
      <diagonal/>
    </border>
    <border>
      <left style="thin">
        <color theme="0"/>
      </left>
      <right style="thick">
        <color theme="5" tint="-0.24994659260841701"/>
      </right>
      <top style="thin">
        <color theme="0"/>
      </top>
      <bottom style="thick">
        <color theme="5" tint="-0.24994659260841701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2" fillId="0" borderId="0" applyFill="0" applyBorder="0"/>
  </cellStyleXfs>
  <cellXfs count="74">
    <xf numFmtId="0" fontId="0" fillId="0" borderId="0" xfId="0"/>
    <xf numFmtId="0" fontId="0" fillId="0" borderId="3" xfId="0" applyBorder="1"/>
    <xf numFmtId="0" fontId="0" fillId="0" borderId="4" xfId="0" applyBorder="1"/>
    <xf numFmtId="0" fontId="3" fillId="0" borderId="3" xfId="0" applyFont="1" applyBorder="1"/>
    <xf numFmtId="2" fontId="4" fillId="0" borderId="3" xfId="0" applyNumberFormat="1" applyFont="1" applyBorder="1"/>
    <xf numFmtId="164" fontId="0" fillId="0" borderId="3" xfId="0" applyNumberFormat="1" applyBorder="1"/>
    <xf numFmtId="2" fontId="3" fillId="2" borderId="3" xfId="0" applyNumberFormat="1" applyFont="1" applyFill="1" applyBorder="1"/>
    <xf numFmtId="0" fontId="0" fillId="2" borderId="3" xfId="0" applyFill="1" applyBorder="1"/>
    <xf numFmtId="166" fontId="5" fillId="0" borderId="3" xfId="1" applyNumberFormat="1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2" fontId="6" fillId="0" borderId="3" xfId="0" applyNumberFormat="1" applyFont="1" applyBorder="1"/>
    <xf numFmtId="167" fontId="2" fillId="0" borderId="4" xfId="0" applyNumberFormat="1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8" fillId="2" borderId="3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1" xfId="0" applyFill="1" applyBorder="1"/>
    <xf numFmtId="0" fontId="0" fillId="2" borderId="4" xfId="0" applyFill="1" applyBorder="1"/>
    <xf numFmtId="0" fontId="0" fillId="0" borderId="13" xfId="0" applyBorder="1"/>
    <xf numFmtId="167" fontId="10" fillId="2" borderId="9" xfId="0" applyNumberFormat="1" applyFont="1" applyFill="1" applyBorder="1"/>
    <xf numFmtId="169" fontId="0" fillId="2" borderId="14" xfId="0" applyNumberFormat="1" applyFill="1" applyBorder="1"/>
    <xf numFmtId="167" fontId="0" fillId="2" borderId="9" xfId="0" applyNumberFormat="1" applyFill="1" applyBorder="1"/>
    <xf numFmtId="0" fontId="11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right"/>
    </xf>
    <xf numFmtId="165" fontId="0" fillId="0" borderId="3" xfId="1" applyFont="1" applyBorder="1"/>
    <xf numFmtId="165" fontId="5" fillId="0" borderId="3" xfId="1" applyFont="1" applyBorder="1"/>
    <xf numFmtId="169" fontId="2" fillId="2" borderId="3" xfId="0" applyNumberFormat="1" applyFont="1" applyFill="1" applyBorder="1"/>
    <xf numFmtId="169" fontId="0" fillId="2" borderId="3" xfId="0" applyNumberFormat="1" applyFill="1" applyBorder="1"/>
    <xf numFmtId="0" fontId="11" fillId="0" borderId="3" xfId="0" applyFont="1" applyBorder="1"/>
    <xf numFmtId="0" fontId="0" fillId="0" borderId="15" xfId="0" applyBorder="1"/>
    <xf numFmtId="0" fontId="0" fillId="0" borderId="16" xfId="0" applyBorder="1"/>
    <xf numFmtId="0" fontId="0" fillId="2" borderId="16" xfId="0" applyFill="1" applyBorder="1"/>
    <xf numFmtId="0" fontId="0" fillId="2" borderId="17" xfId="0" applyFill="1" applyBorder="1"/>
    <xf numFmtId="0" fontId="0" fillId="0" borderId="14" xfId="0" applyBorder="1"/>
    <xf numFmtId="0" fontId="0" fillId="2" borderId="14" xfId="0" applyFill="1" applyBorder="1"/>
    <xf numFmtId="170" fontId="0" fillId="0" borderId="3" xfId="0" applyNumberFormat="1" applyBorder="1"/>
    <xf numFmtId="0" fontId="0" fillId="0" borderId="3" xfId="0" applyBorder="1" applyAlignment="1">
      <alignment horizontal="center"/>
    </xf>
    <xf numFmtId="168" fontId="9" fillId="4" borderId="1" xfId="0" applyNumberFormat="1" applyFont="1" applyFill="1" applyBorder="1" applyAlignment="1">
      <alignment horizontal="center" vertical="center" wrapText="1"/>
    </xf>
    <xf numFmtId="168" fontId="9" fillId="4" borderId="1" xfId="1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7" fontId="12" fillId="6" borderId="1" xfId="0" applyNumberFormat="1" applyFont="1" applyFill="1" applyBorder="1" applyAlignment="1">
      <alignment horizontal="center" vertical="center"/>
    </xf>
    <xf numFmtId="3" fontId="12" fillId="6" borderId="1" xfId="0" applyNumberFormat="1" applyFont="1" applyFill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 wrapText="1"/>
    </xf>
    <xf numFmtId="10" fontId="0" fillId="0" borderId="3" xfId="0" applyNumberFormat="1" applyBorder="1"/>
    <xf numFmtId="0" fontId="0" fillId="0" borderId="3" xfId="0" applyFill="1" applyBorder="1"/>
    <xf numFmtId="0" fontId="0" fillId="2" borderId="0" xfId="0" applyFill="1" applyBorder="1"/>
    <xf numFmtId="168" fontId="9" fillId="2" borderId="0" xfId="0" applyNumberFormat="1" applyFont="1" applyFill="1" applyBorder="1" applyAlignment="1">
      <alignment horizontal="center" vertical="center" wrapText="1"/>
    </xf>
    <xf numFmtId="168" fontId="9" fillId="2" borderId="0" xfId="1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0" fontId="0" fillId="2" borderId="5" xfId="0" applyFill="1" applyBorder="1"/>
    <xf numFmtId="0" fontId="2" fillId="2" borderId="3" xfId="0" applyFont="1" applyFill="1" applyBorder="1" applyAlignment="1">
      <alignment horizontal="right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9" xfId="0" applyFill="1" applyBorder="1"/>
    <xf numFmtId="0" fontId="0" fillId="0" borderId="5" xfId="0" applyBorder="1" applyAlignment="1">
      <alignment vertical="center"/>
    </xf>
    <xf numFmtId="165" fontId="9" fillId="4" borderId="1" xfId="1" applyFont="1" applyFill="1" applyBorder="1" applyAlignment="1">
      <alignment horizontal="center" vertical="center" wrapText="1"/>
    </xf>
    <xf numFmtId="0" fontId="11" fillId="0" borderId="3" xfId="0" applyFont="1" applyFill="1" applyBorder="1"/>
    <xf numFmtId="0" fontId="0" fillId="2" borderId="0" xfId="0" applyFill="1"/>
    <xf numFmtId="169" fontId="1" fillId="3" borderId="1" xfId="1" applyNumberFormat="1" applyFont="1" applyFill="1" applyBorder="1" applyAlignment="1">
      <alignment horizontal="center" vertical="center"/>
    </xf>
    <xf numFmtId="165" fontId="0" fillId="0" borderId="9" xfId="0" applyNumberFormat="1" applyBorder="1"/>
    <xf numFmtId="171" fontId="0" fillId="0" borderId="4" xfId="0" applyNumberFormat="1" applyBorder="1"/>
    <xf numFmtId="0" fontId="2" fillId="2" borderId="3" xfId="0" applyFont="1" applyFill="1" applyBorder="1" applyAlignment="1">
      <alignment vertical="center"/>
    </xf>
    <xf numFmtId="3" fontId="13" fillId="6" borderId="1" xfId="0" applyNumberFormat="1" applyFont="1" applyFill="1" applyBorder="1" applyAlignment="1">
      <alignment horizontal="center" vertical="center" wrapText="1"/>
    </xf>
    <xf numFmtId="172" fontId="0" fillId="0" borderId="3" xfId="4" applyNumberFormat="1" applyFont="1" applyBorder="1"/>
    <xf numFmtId="2" fontId="7" fillId="0" borderId="1" xfId="0" applyNumberFormat="1" applyFont="1" applyBorder="1" applyAlignment="1">
      <alignment horizontal="center" vertical="center" wrapText="1"/>
    </xf>
  </cellXfs>
  <cellStyles count="6">
    <cellStyle name="(4) STM-1 (LECT)_x000d__x000a_PL-4579-M-039-99_x000d__x000a_FALTA APE" xfId="3"/>
    <cellStyle name="(4) STM-1 (LECT)_x000d__x000a_PL-4579-M-039-99_x000d__x000a_FALTA APE 2" xfId="5"/>
    <cellStyle name="Millares 2" xfId="1"/>
    <cellStyle name="Normal" xfId="0" builtinId="0"/>
    <cellStyle name="Normal 2" xfId="2"/>
    <cellStyle name="Porcentaje" xfId="4" builtinId="5"/>
  </cellStyles>
  <dxfs count="22"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</dxfs>
  <tableStyles count="3" defaultTableStyle="TableStyleMedium2" defaultPivotStyle="PivotStyleLight16">
    <tableStyle name="Invisible" pivot="0" table="0" count="0"/>
    <tableStyle name="PivotStyleLight16 2" table="0" count="11">
      <tableStyleElement type="headerRow" dxfId="21"/>
      <tableStyleElement type="totalRow" dxfId="20"/>
      <tableStyleElement type="firstRowStripe" dxfId="19"/>
      <tableStyleElement type="firstColumnStripe" dxfId="18"/>
      <tableStyleElement type="firstSubtotalColumn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  <tableStyle name="PivotStyleLight16 3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99FF"/>
      <color rgb="FFFFFFCC"/>
      <color rgb="FFCC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457200</xdr:colOff>
      <xdr:row>1</xdr:row>
      <xdr:rowOff>85724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0453F0-345C-4AD5-9A87-CC1017558F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43"/>
        <a:stretch/>
      </xdr:blipFill>
      <xdr:spPr bwMode="auto">
        <a:xfrm>
          <a:off x="241300" y="0"/>
          <a:ext cx="165735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457200</xdr:colOff>
      <xdr:row>1</xdr:row>
      <xdr:rowOff>85724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0453F0-345C-4AD5-9A87-CC1017558F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43"/>
        <a:stretch/>
      </xdr:blipFill>
      <xdr:spPr bwMode="auto">
        <a:xfrm>
          <a:off x="350520" y="0"/>
          <a:ext cx="163068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C000"/>
  </sheetPr>
  <dimension ref="B1:V21"/>
  <sheetViews>
    <sheetView tabSelected="1" zoomScale="80" zoomScaleNormal="80" workbookViewId="0"/>
  </sheetViews>
  <sheetFormatPr baseColWidth="10" defaultColWidth="11.44140625" defaultRowHeight="14.4" x14ac:dyDescent="0.3"/>
  <cols>
    <col min="1" max="1" width="5.109375" style="1" bestFit="1" customWidth="1"/>
    <col min="2" max="2" width="17.109375" style="1" customWidth="1"/>
    <col min="3" max="3" width="24.88671875" style="1" customWidth="1"/>
    <col min="4" max="4" width="22.88671875" style="1" customWidth="1"/>
    <col min="5" max="5" width="21.44140625" style="1" customWidth="1"/>
    <col min="6" max="6" width="6.109375" style="1" customWidth="1"/>
    <col min="7" max="7" width="14.88671875" style="1" customWidth="1"/>
    <col min="8" max="8" width="15" style="1" customWidth="1"/>
    <col min="9" max="9" width="16.33203125" style="1" customWidth="1"/>
    <col min="10" max="10" width="13.6640625" style="1" customWidth="1"/>
    <col min="11" max="12" width="8" style="1" customWidth="1"/>
    <col min="13" max="14" width="14.109375" style="1" customWidth="1"/>
    <col min="15" max="15" width="15.44140625" style="1" customWidth="1"/>
    <col min="16" max="16" width="7.33203125" style="1" customWidth="1"/>
    <col min="17" max="17" width="9.5546875" style="1" customWidth="1"/>
    <col min="18" max="18" width="12.44140625" style="1" customWidth="1"/>
    <col min="19" max="19" width="13.88671875" style="1" customWidth="1"/>
    <col min="20" max="16384" width="11.44140625" style="1"/>
  </cols>
  <sheetData>
    <row r="1" spans="2:22" ht="48" customHeight="1" x14ac:dyDescent="0.3">
      <c r="Q1" s="2"/>
      <c r="R1" s="2"/>
      <c r="S1" s="2"/>
      <c r="T1" s="2"/>
      <c r="U1" s="2"/>
    </row>
    <row r="2" spans="2:22" ht="26.4" thickBot="1" x14ac:dyDescent="0.55000000000000004">
      <c r="B2" s="3" t="s">
        <v>20</v>
      </c>
      <c r="E2" s="4"/>
      <c r="N2" s="5"/>
      <c r="Q2" s="2"/>
      <c r="R2" s="2"/>
      <c r="S2" s="2"/>
      <c r="T2" s="2"/>
      <c r="U2" s="2"/>
    </row>
    <row r="3" spans="2:22" ht="26.4" thickTop="1" x14ac:dyDescent="0.5">
      <c r="B3" s="6" t="s">
        <v>0</v>
      </c>
      <c r="C3" s="7"/>
      <c r="D3" s="7"/>
      <c r="E3" s="7"/>
      <c r="N3" s="8"/>
      <c r="P3" s="9"/>
      <c r="Q3" s="10"/>
      <c r="R3" s="11"/>
      <c r="S3" s="11"/>
      <c r="T3" s="11"/>
      <c r="U3" s="12"/>
      <c r="V3" s="13"/>
    </row>
    <row r="4" spans="2:22" ht="18" x14ac:dyDescent="0.35">
      <c r="B4" s="14"/>
      <c r="M4" s="15"/>
      <c r="N4" s="15"/>
      <c r="O4" s="2"/>
      <c r="P4" s="9"/>
      <c r="Q4" s="16"/>
      <c r="U4" s="17"/>
      <c r="V4" s="13"/>
    </row>
    <row r="5" spans="2:22" ht="21" x14ac:dyDescent="0.4">
      <c r="G5" s="61"/>
      <c r="P5" s="18"/>
      <c r="Q5" s="16"/>
      <c r="R5" s="19" t="s">
        <v>1</v>
      </c>
      <c r="U5" s="17"/>
      <c r="V5" s="13"/>
    </row>
    <row r="6" spans="2:22" x14ac:dyDescent="0.3">
      <c r="F6" s="13"/>
      <c r="K6" s="54"/>
      <c r="M6" s="73" t="s">
        <v>19</v>
      </c>
      <c r="N6" s="73"/>
      <c r="O6" s="73"/>
      <c r="P6" s="9"/>
      <c r="Q6" s="16"/>
      <c r="S6" s="7"/>
      <c r="T6" s="7"/>
      <c r="U6" s="23"/>
      <c r="V6" s="13"/>
    </row>
    <row r="7" spans="2:22" ht="43.2" x14ac:dyDescent="0.3">
      <c r="B7" s="46" t="s">
        <v>2</v>
      </c>
      <c r="C7" s="46" t="s">
        <v>16</v>
      </c>
      <c r="D7" s="46" t="s">
        <v>17</v>
      </c>
      <c r="E7" s="46" t="s">
        <v>18</v>
      </c>
      <c r="F7" s="13"/>
      <c r="G7" s="20" t="s">
        <v>3</v>
      </c>
      <c r="H7" s="20" t="s">
        <v>4</v>
      </c>
      <c r="I7" s="20" t="s">
        <v>5</v>
      </c>
      <c r="K7" s="54"/>
      <c r="L7" s="63"/>
      <c r="M7" s="21" t="s">
        <v>6</v>
      </c>
      <c r="N7" s="22" t="s">
        <v>7</v>
      </c>
      <c r="O7" s="22" t="s">
        <v>8</v>
      </c>
      <c r="P7" s="9"/>
      <c r="Q7" s="16"/>
      <c r="R7" s="70" t="s">
        <v>9</v>
      </c>
      <c r="S7" s="24"/>
      <c r="T7" s="7"/>
      <c r="U7" s="23"/>
      <c r="V7" s="13"/>
    </row>
    <row r="8" spans="2:22" ht="15.6" x14ac:dyDescent="0.3">
      <c r="B8" s="47">
        <v>44562</v>
      </c>
      <c r="C8" s="48"/>
      <c r="D8" s="48"/>
      <c r="E8" s="49"/>
      <c r="F8" s="13"/>
      <c r="G8" s="64">
        <v>0.1</v>
      </c>
      <c r="H8" s="64">
        <v>17.8</v>
      </c>
      <c r="I8" s="64">
        <f>+H8/G8</f>
        <v>178</v>
      </c>
      <c r="J8" s="7"/>
      <c r="K8" s="57"/>
      <c r="L8" s="60"/>
      <c r="M8" s="44">
        <v>0.22309999999999999</v>
      </c>
      <c r="N8" s="45">
        <f>+(M8*(C20+D20)*G8)/(C20*G8+D20*H8)</f>
        <v>1.3869027031105472E-3</v>
      </c>
      <c r="O8" s="45">
        <f>+(M8*(C20+D20)*H8)/(C20*G8+D20*H8)</f>
        <v>0.24686868115367738</v>
      </c>
      <c r="P8" s="9"/>
      <c r="Q8" s="25"/>
      <c r="R8" s="67">
        <f>+M8</f>
        <v>0.22309999999999999</v>
      </c>
      <c r="S8" s="67">
        <f>+N8*C20/(C20+D20)+O8*D20/(C20+D20)</f>
        <v>0.22309999999999999</v>
      </c>
      <c r="T8" s="26" t="str">
        <f>+IF(R8=S8,"VERIFICADO","NO CUMPLE")</f>
        <v>VERIFICADO</v>
      </c>
      <c r="U8" s="23"/>
      <c r="V8" s="13"/>
    </row>
    <row r="9" spans="2:22" x14ac:dyDescent="0.3">
      <c r="B9" s="47">
        <v>44593</v>
      </c>
      <c r="C9" s="48"/>
      <c r="D9" s="48"/>
      <c r="E9" s="49"/>
      <c r="F9" s="13"/>
      <c r="J9" s="7"/>
      <c r="K9" s="24"/>
      <c r="L9" s="2"/>
      <c r="M9" s="69"/>
      <c r="N9" s="2"/>
      <c r="O9" s="2"/>
      <c r="P9" s="9"/>
      <c r="Q9" s="16"/>
      <c r="R9" s="27"/>
      <c r="S9" s="27"/>
      <c r="T9" s="28"/>
      <c r="U9" s="23"/>
      <c r="V9" s="13"/>
    </row>
    <row r="10" spans="2:22" ht="15" customHeight="1" x14ac:dyDescent="0.3">
      <c r="B10" s="47">
        <v>44621</v>
      </c>
      <c r="C10" s="48"/>
      <c r="D10" s="48"/>
      <c r="E10" s="49"/>
      <c r="F10" s="13"/>
      <c r="G10" s="29" t="s">
        <v>10</v>
      </c>
      <c r="J10" s="58"/>
      <c r="K10" s="54"/>
      <c r="L10" s="54"/>
      <c r="M10" s="55"/>
      <c r="N10" s="56"/>
      <c r="O10" s="56"/>
      <c r="Q10" s="16"/>
      <c r="R10" s="33" t="s">
        <v>11</v>
      </c>
      <c r="S10" s="34"/>
      <c r="T10" s="28"/>
      <c r="U10" s="23"/>
      <c r="V10" s="13"/>
    </row>
    <row r="11" spans="2:22" x14ac:dyDescent="0.3">
      <c r="B11" s="47">
        <v>44652</v>
      </c>
      <c r="C11" s="48"/>
      <c r="D11" s="48"/>
      <c r="E11" s="49"/>
      <c r="F11" s="13"/>
      <c r="G11" s="35" t="s">
        <v>12</v>
      </c>
      <c r="J11" s="7"/>
      <c r="K11" s="41"/>
      <c r="L11" s="40"/>
      <c r="M11" s="40"/>
      <c r="N11" s="40"/>
      <c r="O11" s="40"/>
      <c r="P11" s="13"/>
      <c r="Q11" s="16"/>
      <c r="R11" s="34"/>
      <c r="S11" s="34"/>
      <c r="T11" s="28"/>
      <c r="U11" s="23"/>
      <c r="V11" s="13"/>
    </row>
    <row r="12" spans="2:22" ht="15.6" x14ac:dyDescent="0.3">
      <c r="B12" s="47">
        <v>44682</v>
      </c>
      <c r="C12" s="48"/>
      <c r="D12" s="48"/>
      <c r="E12" s="49"/>
      <c r="F12" s="13"/>
      <c r="G12" s="65" t="s">
        <v>22</v>
      </c>
      <c r="J12" s="59"/>
      <c r="K12" s="59"/>
      <c r="L12" s="30"/>
      <c r="M12" s="31"/>
      <c r="N12" s="32"/>
      <c r="O12" s="31"/>
      <c r="Q12" s="16"/>
      <c r="R12" s="67">
        <f>+H8/G8</f>
        <v>178</v>
      </c>
      <c r="S12" s="67">
        <f>+O8/N8</f>
        <v>178</v>
      </c>
      <c r="T12" s="26" t="str">
        <f>+IF(R12=S12,"VERIFICADO","NO CUMPLE")</f>
        <v>VERIFICADO</v>
      </c>
      <c r="U12" s="23"/>
      <c r="V12" s="13"/>
    </row>
    <row r="13" spans="2:22" x14ac:dyDescent="0.3">
      <c r="B13" s="47">
        <v>44713</v>
      </c>
      <c r="C13" s="48"/>
      <c r="D13" s="48"/>
      <c r="E13" s="49"/>
      <c r="F13" s="13"/>
      <c r="G13" s="35" t="s">
        <v>13</v>
      </c>
      <c r="H13" s="13"/>
      <c r="Q13" s="16"/>
      <c r="S13" s="42"/>
      <c r="T13" s="7"/>
      <c r="U13" s="23"/>
      <c r="V13" s="13"/>
    </row>
    <row r="14" spans="2:22" ht="15" thickBot="1" x14ac:dyDescent="0.35">
      <c r="B14" s="47">
        <v>44743</v>
      </c>
      <c r="C14" s="48"/>
      <c r="D14" s="48"/>
      <c r="E14" s="49"/>
      <c r="F14" s="13"/>
      <c r="G14" s="35" t="s">
        <v>14</v>
      </c>
      <c r="H14" s="62"/>
      <c r="I14" s="53"/>
      <c r="L14" s="66"/>
      <c r="M14" s="66"/>
      <c r="N14" s="66"/>
      <c r="O14" s="66"/>
      <c r="Q14" s="36"/>
      <c r="R14" s="37"/>
      <c r="S14" s="37"/>
      <c r="T14" s="38"/>
      <c r="U14" s="39"/>
      <c r="V14" s="13"/>
    </row>
    <row r="15" spans="2:22" ht="15" thickTop="1" x14ac:dyDescent="0.3">
      <c r="B15" s="47">
        <v>44774</v>
      </c>
      <c r="C15" s="48"/>
      <c r="D15" s="48"/>
      <c r="E15" s="49"/>
      <c r="F15" s="13"/>
      <c r="G15" s="35" t="s">
        <v>15</v>
      </c>
      <c r="H15" s="13"/>
      <c r="J15" s="43"/>
      <c r="K15" s="43"/>
      <c r="L15" s="66"/>
      <c r="M15" s="66"/>
      <c r="N15" s="66"/>
      <c r="O15" s="66"/>
      <c r="Q15" s="40"/>
      <c r="R15" s="41"/>
      <c r="S15" s="41"/>
      <c r="T15" s="41"/>
      <c r="U15" s="41"/>
    </row>
    <row r="16" spans="2:22" x14ac:dyDescent="0.3">
      <c r="B16" s="47">
        <v>44805</v>
      </c>
      <c r="C16" s="48"/>
      <c r="D16" s="48"/>
      <c r="E16" s="49"/>
      <c r="F16" s="13"/>
      <c r="H16" s="13"/>
      <c r="L16" s="66"/>
      <c r="M16" s="66"/>
      <c r="N16" s="66"/>
      <c r="O16" s="66"/>
    </row>
    <row r="17" spans="2:9" x14ac:dyDescent="0.3">
      <c r="B17" s="47">
        <v>44835</v>
      </c>
      <c r="C17" s="48"/>
      <c r="D17" s="48"/>
      <c r="E17" s="49"/>
      <c r="F17" s="13"/>
      <c r="H17" s="13"/>
    </row>
    <row r="18" spans="2:9" x14ac:dyDescent="0.3">
      <c r="B18" s="47">
        <v>44866</v>
      </c>
      <c r="C18" s="48"/>
      <c r="D18" s="48"/>
      <c r="E18" s="49"/>
      <c r="F18" s="13"/>
      <c r="G18" s="68"/>
      <c r="H18" s="68"/>
      <c r="I18" s="68"/>
    </row>
    <row r="19" spans="2:9" x14ac:dyDescent="0.3">
      <c r="B19" s="47">
        <v>44896</v>
      </c>
      <c r="C19" s="48"/>
      <c r="D19" s="48"/>
      <c r="E19" s="49"/>
    </row>
    <row r="20" spans="2:9" x14ac:dyDescent="0.3">
      <c r="B20" s="50" t="s">
        <v>21</v>
      </c>
      <c r="C20" s="51">
        <v>208.05044040050004</v>
      </c>
      <c r="D20" s="51">
        <v>1940.6843500039997</v>
      </c>
      <c r="E20" s="51">
        <v>2148.7347904045005</v>
      </c>
    </row>
    <row r="21" spans="2:9" x14ac:dyDescent="0.3">
      <c r="C21" s="52"/>
      <c r="D21" s="52"/>
    </row>
  </sheetData>
  <mergeCells count="1">
    <mergeCell ref="M6:O6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</sheetPr>
  <dimension ref="B1:V20"/>
  <sheetViews>
    <sheetView zoomScale="80" zoomScaleNormal="80" workbookViewId="0"/>
  </sheetViews>
  <sheetFormatPr baseColWidth="10" defaultColWidth="11.44140625" defaultRowHeight="14.4" x14ac:dyDescent="0.3"/>
  <cols>
    <col min="1" max="1" width="5.109375" style="1" bestFit="1" customWidth="1"/>
    <col min="2" max="2" width="17.109375" style="1" customWidth="1"/>
    <col min="3" max="3" width="24.88671875" style="1" customWidth="1"/>
    <col min="4" max="4" width="22.88671875" style="1" customWidth="1"/>
    <col min="5" max="5" width="21.44140625" style="1" customWidth="1"/>
    <col min="6" max="6" width="9.33203125" style="1" customWidth="1"/>
    <col min="7" max="7" width="14.88671875" style="1" customWidth="1"/>
    <col min="8" max="8" width="15" style="1" customWidth="1"/>
    <col min="9" max="9" width="16.33203125" style="1" customWidth="1"/>
    <col min="10" max="10" width="13.6640625" style="1" customWidth="1"/>
    <col min="11" max="11" width="23.44140625" style="1" customWidth="1"/>
    <col min="12" max="12" width="8" style="1" customWidth="1"/>
    <col min="13" max="13" width="14.109375" style="1" customWidth="1"/>
    <col min="14" max="14" width="16.44140625" style="1" customWidth="1"/>
    <col min="15" max="15" width="15.44140625" style="1" customWidth="1"/>
    <col min="16" max="16" width="19.33203125" style="1" customWidth="1"/>
    <col min="17" max="17" width="14.6640625" style="1" customWidth="1"/>
    <col min="18" max="18" width="12.44140625" style="1" customWidth="1"/>
    <col min="19" max="19" width="13.88671875" style="1" customWidth="1"/>
    <col min="20" max="20" width="14.88671875" style="1" bestFit="1" customWidth="1"/>
    <col min="21" max="16384" width="11.44140625" style="1"/>
  </cols>
  <sheetData>
    <row r="1" spans="2:22" ht="48" customHeight="1" x14ac:dyDescent="0.3">
      <c r="Q1" s="2"/>
      <c r="R1" s="2"/>
      <c r="S1" s="2"/>
      <c r="T1" s="2"/>
      <c r="U1" s="2"/>
    </row>
    <row r="2" spans="2:22" ht="26.4" thickBot="1" x14ac:dyDescent="0.55000000000000004">
      <c r="B2" s="3" t="s">
        <v>20</v>
      </c>
      <c r="E2" s="4"/>
      <c r="N2" s="5"/>
      <c r="Q2" s="2"/>
      <c r="R2" s="2"/>
      <c r="S2" s="2"/>
      <c r="T2" s="2"/>
      <c r="U2" s="2"/>
    </row>
    <row r="3" spans="2:22" ht="26.4" thickTop="1" x14ac:dyDescent="0.5">
      <c r="B3" s="6" t="s">
        <v>24</v>
      </c>
      <c r="C3" s="7"/>
      <c r="D3" s="7"/>
      <c r="E3" s="7"/>
      <c r="N3" s="8"/>
      <c r="P3" s="9"/>
      <c r="Q3" s="10"/>
      <c r="R3" s="11"/>
      <c r="S3" s="11"/>
      <c r="T3" s="11"/>
      <c r="U3" s="12"/>
      <c r="V3" s="13"/>
    </row>
    <row r="4" spans="2:22" ht="18" x14ac:dyDescent="0.35">
      <c r="B4" s="14"/>
      <c r="M4" s="15"/>
      <c r="N4" s="15"/>
      <c r="O4" s="2"/>
      <c r="P4" s="9"/>
      <c r="Q4" s="16"/>
      <c r="U4" s="17"/>
      <c r="V4" s="13"/>
    </row>
    <row r="5" spans="2:22" ht="21" x14ac:dyDescent="0.4">
      <c r="G5" s="61"/>
      <c r="P5" s="18"/>
      <c r="Q5" s="16"/>
      <c r="R5" s="19" t="s">
        <v>1</v>
      </c>
      <c r="U5" s="17"/>
      <c r="V5" s="13"/>
    </row>
    <row r="6" spans="2:22" x14ac:dyDescent="0.3">
      <c r="F6" s="13"/>
      <c r="K6" s="54"/>
      <c r="M6" s="73" t="s">
        <v>23</v>
      </c>
      <c r="N6" s="73"/>
      <c r="O6" s="73"/>
      <c r="P6" s="9"/>
      <c r="Q6" s="16"/>
      <c r="S6" s="7"/>
      <c r="T6" s="7"/>
      <c r="U6" s="23"/>
      <c r="V6" s="13"/>
    </row>
    <row r="7" spans="2:22" ht="43.2" x14ac:dyDescent="0.3">
      <c r="B7" s="46" t="s">
        <v>2</v>
      </c>
      <c r="C7" s="46" t="s">
        <v>16</v>
      </c>
      <c r="D7" s="46" t="s">
        <v>17</v>
      </c>
      <c r="E7" s="46" t="s">
        <v>18</v>
      </c>
      <c r="F7" s="13"/>
      <c r="G7" s="20" t="s">
        <v>3</v>
      </c>
      <c r="H7" s="20" t="s">
        <v>4</v>
      </c>
      <c r="I7" s="20" t="s">
        <v>5</v>
      </c>
      <c r="K7" s="54"/>
      <c r="L7" s="63"/>
      <c r="M7" s="21" t="s">
        <v>6</v>
      </c>
      <c r="N7" s="22" t="s">
        <v>7</v>
      </c>
      <c r="O7" s="22" t="s">
        <v>8</v>
      </c>
      <c r="P7" s="9"/>
      <c r="Q7" s="16"/>
      <c r="R7" s="70" t="s">
        <v>9</v>
      </c>
      <c r="S7" s="24"/>
      <c r="T7" s="7"/>
      <c r="U7" s="23"/>
      <c r="V7" s="13"/>
    </row>
    <row r="8" spans="2:22" ht="15.6" x14ac:dyDescent="0.3">
      <c r="B8" s="47">
        <v>44562</v>
      </c>
      <c r="C8" s="48"/>
      <c r="D8" s="48"/>
      <c r="E8" s="71"/>
      <c r="F8" s="13"/>
      <c r="G8" s="64">
        <v>0.1</v>
      </c>
      <c r="H8" s="64">
        <v>17.8</v>
      </c>
      <c r="I8" s="64">
        <f>+H8/G8</f>
        <v>178</v>
      </c>
      <c r="J8" s="72"/>
      <c r="K8" s="57"/>
      <c r="L8" s="60"/>
      <c r="M8" s="44">
        <v>1.2899999999999999E-3</v>
      </c>
      <c r="N8" s="45">
        <f>+(M8*(C20+D20)*G8)/(C20*G8+D20*H8)</f>
        <v>7.2472535979305565E-6</v>
      </c>
      <c r="O8" s="45">
        <f>+(M8*(C20+D20)*H8)/(C20*G8+D20*H8)</f>
        <v>1.290011140431639E-3</v>
      </c>
      <c r="P8" s="9"/>
      <c r="Q8" s="25"/>
      <c r="R8" s="67">
        <f>+M8</f>
        <v>1.2899999999999999E-3</v>
      </c>
      <c r="S8" s="67">
        <f>+N8*C20/(C20+D20)+O8*D20/(C20+D20)</f>
        <v>1.2899999999999999E-3</v>
      </c>
      <c r="T8" s="26" t="str">
        <f>+IF(R8=S8,"VERIFICADO","NO CUMPLE")</f>
        <v>VERIFICADO</v>
      </c>
      <c r="U8" s="23"/>
      <c r="V8" s="13"/>
    </row>
    <row r="9" spans="2:22" x14ac:dyDescent="0.3">
      <c r="B9" s="47">
        <v>44593</v>
      </c>
      <c r="C9" s="48"/>
      <c r="D9" s="48"/>
      <c r="E9" s="71"/>
      <c r="F9" s="13"/>
      <c r="J9" s="7"/>
      <c r="K9" s="24"/>
      <c r="L9" s="2"/>
      <c r="M9" s="69"/>
      <c r="N9" s="2"/>
      <c r="O9" s="2"/>
      <c r="P9" s="9"/>
      <c r="Q9" s="16"/>
      <c r="R9" s="27"/>
      <c r="S9" s="27"/>
      <c r="T9" s="28"/>
      <c r="U9" s="23"/>
      <c r="V9" s="13"/>
    </row>
    <row r="10" spans="2:22" ht="15" customHeight="1" x14ac:dyDescent="0.3">
      <c r="B10" s="47">
        <v>44621</v>
      </c>
      <c r="C10" s="48"/>
      <c r="D10" s="48"/>
      <c r="E10" s="71"/>
      <c r="F10" s="13"/>
      <c r="G10" s="29" t="s">
        <v>10</v>
      </c>
      <c r="J10" s="58"/>
      <c r="K10" s="54"/>
      <c r="L10" s="54"/>
      <c r="Q10" s="16"/>
      <c r="R10" s="33" t="s">
        <v>11</v>
      </c>
      <c r="S10" s="34"/>
      <c r="T10" s="28"/>
      <c r="U10" s="23"/>
      <c r="V10" s="13"/>
    </row>
    <row r="11" spans="2:22" x14ac:dyDescent="0.3">
      <c r="B11" s="47">
        <v>44652</v>
      </c>
      <c r="C11" s="48"/>
      <c r="D11" s="48"/>
      <c r="E11" s="71"/>
      <c r="F11" s="13"/>
      <c r="G11" s="35" t="s">
        <v>12</v>
      </c>
      <c r="J11" s="7"/>
      <c r="K11" s="41"/>
      <c r="L11" s="40"/>
      <c r="P11" s="13"/>
      <c r="Q11" s="16"/>
      <c r="R11" s="34"/>
      <c r="S11" s="34"/>
      <c r="T11" s="28"/>
      <c r="U11" s="23"/>
      <c r="V11" s="13"/>
    </row>
    <row r="12" spans="2:22" ht="15.6" x14ac:dyDescent="0.3">
      <c r="B12" s="47">
        <v>44682</v>
      </c>
      <c r="C12" s="48"/>
      <c r="D12" s="48"/>
      <c r="E12" s="71"/>
      <c r="F12" s="13"/>
      <c r="G12" s="65" t="s">
        <v>22</v>
      </c>
      <c r="J12" s="59"/>
      <c r="K12" s="59"/>
      <c r="L12" s="30"/>
      <c r="Q12" s="16"/>
      <c r="R12" s="67">
        <f>+H8/G8</f>
        <v>178</v>
      </c>
      <c r="S12" s="67">
        <f>+O8/N8</f>
        <v>177.99999999999997</v>
      </c>
      <c r="T12" s="26" t="str">
        <f>+IF(R12=S12,"VERIFICADO","NO CUMPLE")</f>
        <v>VERIFICADO</v>
      </c>
      <c r="U12" s="23"/>
      <c r="V12" s="13"/>
    </row>
    <row r="13" spans="2:22" x14ac:dyDescent="0.3">
      <c r="B13" s="47">
        <v>44713</v>
      </c>
      <c r="C13" s="48"/>
      <c r="D13" s="48"/>
      <c r="E13" s="71"/>
      <c r="F13" s="13"/>
      <c r="G13" s="35" t="s">
        <v>13</v>
      </c>
      <c r="H13" s="13"/>
      <c r="Q13" s="16"/>
      <c r="S13" s="42"/>
      <c r="T13" s="7"/>
      <c r="U13" s="23"/>
      <c r="V13" s="13"/>
    </row>
    <row r="14" spans="2:22" ht="15" thickBot="1" x14ac:dyDescent="0.35">
      <c r="B14" s="47">
        <v>44743</v>
      </c>
      <c r="C14" s="48"/>
      <c r="D14" s="48"/>
      <c r="E14" s="71"/>
      <c r="F14" s="13"/>
      <c r="G14" s="35" t="s">
        <v>14</v>
      </c>
      <c r="H14" s="62"/>
      <c r="I14" s="53"/>
      <c r="L14" s="66"/>
      <c r="M14" s="66"/>
      <c r="N14" s="66"/>
      <c r="O14" s="66"/>
      <c r="Q14" s="36"/>
      <c r="R14" s="37"/>
      <c r="S14" s="37"/>
      <c r="T14" s="38"/>
      <c r="U14" s="39"/>
      <c r="V14" s="13"/>
    </row>
    <row r="15" spans="2:22" ht="15" thickTop="1" x14ac:dyDescent="0.3">
      <c r="B15" s="47">
        <v>44774</v>
      </c>
      <c r="C15" s="48"/>
      <c r="D15" s="48"/>
      <c r="E15" s="71"/>
      <c r="F15" s="13"/>
      <c r="G15" s="35" t="s">
        <v>15</v>
      </c>
      <c r="H15" s="13"/>
      <c r="J15" s="43"/>
      <c r="K15" s="43"/>
      <c r="L15" s="66"/>
      <c r="M15" s="66"/>
      <c r="N15" s="66"/>
      <c r="O15" s="66"/>
      <c r="Q15" s="40"/>
      <c r="R15" s="41"/>
      <c r="S15" s="41"/>
      <c r="T15" s="41"/>
      <c r="U15" s="41"/>
    </row>
    <row r="16" spans="2:22" x14ac:dyDescent="0.3">
      <c r="B16" s="47">
        <v>44805</v>
      </c>
      <c r="C16" s="48"/>
      <c r="D16" s="48"/>
      <c r="E16" s="71"/>
      <c r="F16" s="13"/>
      <c r="H16" s="13"/>
      <c r="L16" s="66"/>
      <c r="M16" s="66"/>
      <c r="N16" s="66"/>
      <c r="O16" s="66"/>
    </row>
    <row r="17" spans="2:8" x14ac:dyDescent="0.3">
      <c r="B17" s="47">
        <v>44835</v>
      </c>
      <c r="C17" s="48"/>
      <c r="D17" s="48"/>
      <c r="E17" s="71"/>
      <c r="F17" s="13"/>
      <c r="H17" s="13"/>
    </row>
    <row r="18" spans="2:8" x14ac:dyDescent="0.3">
      <c r="B18" s="47">
        <v>44866</v>
      </c>
      <c r="C18" s="48"/>
      <c r="D18" s="48"/>
      <c r="E18" s="71"/>
      <c r="F18" s="13"/>
    </row>
    <row r="19" spans="2:8" x14ac:dyDescent="0.3">
      <c r="B19" s="47">
        <v>44896</v>
      </c>
      <c r="C19" s="48"/>
      <c r="D19" s="48"/>
      <c r="E19" s="71"/>
    </row>
    <row r="20" spans="2:8" x14ac:dyDescent="0.3">
      <c r="B20" s="50" t="s">
        <v>21</v>
      </c>
      <c r="C20" s="51">
        <v>1302.3987768333336</v>
      </c>
      <c r="D20" s="51">
        <v>149963274.49559346</v>
      </c>
      <c r="E20" s="51">
        <v>149964576.89437029</v>
      </c>
      <c r="F20" s="72"/>
    </row>
  </sheetData>
  <mergeCells count="1">
    <mergeCell ref="M6:O6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Cargo TUP</vt:lpstr>
      <vt:lpstr>Cargo Móvil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Geancarlo Flores Calderon</dc:creator>
  <cp:lastModifiedBy>Elias Ruiz Gonzalez</cp:lastModifiedBy>
  <dcterms:created xsi:type="dcterms:W3CDTF">2021-03-15T23:01:33Z</dcterms:created>
  <dcterms:modified xsi:type="dcterms:W3CDTF">2023-03-29T15:12:36Z</dcterms:modified>
</cp:coreProperties>
</file>