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E:\AMERICATEL\JVARGAS\REGULATORIO\2018_NUEVO\Z_FINAL\Certificado\"/>
    </mc:Choice>
  </mc:AlternateContent>
  <xr:revisionPtr revIDLastSave="0" documentId="13_ncr:1_{882C7340-3541-489F-882C-E50F91179A23}" xr6:coauthVersionLast="43" xr6:coauthVersionMax="43" xr10:uidLastSave="{00000000-0000-0000-0000-000000000000}"/>
  <bookViews>
    <workbookView xWindow="-120" yWindow="-120" windowWidth="20730" windowHeight="11160" tabRatio="714" xr2:uid="{00000000-000D-0000-FFFF-FFFF00000000}"/>
  </bookViews>
  <sheets>
    <sheet name="informe 1" sheetId="8" r:id="rId1"/>
  </sheets>
  <definedNames>
    <definedName name="_xlnm.Print_Titles" localSheetId="0">'informe 1'!$2:$6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5" i="8" l="1"/>
  <c r="G134" i="8"/>
  <c r="G133" i="8"/>
  <c r="G132" i="8"/>
  <c r="G130" i="8"/>
  <c r="G129" i="8"/>
  <c r="G128" i="8"/>
  <c r="G126" i="8"/>
  <c r="G125" i="8"/>
  <c r="G124" i="8"/>
  <c r="G123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3" i="8"/>
  <c r="G72" i="8"/>
  <c r="G71" i="8"/>
  <c r="G70" i="8"/>
  <c r="G69" i="8"/>
  <c r="G68" i="8"/>
  <c r="G67" i="8"/>
  <c r="G66" i="8"/>
  <c r="G65" i="8"/>
  <c r="F64" i="8"/>
  <c r="E64" i="8"/>
  <c r="G64" i="8" s="1"/>
  <c r="G63" i="8"/>
  <c r="G62" i="8"/>
  <c r="G61" i="8"/>
  <c r="G60" i="8"/>
  <c r="F59" i="8"/>
  <c r="E59" i="8"/>
  <c r="G59" i="8" s="1"/>
  <c r="G58" i="8"/>
  <c r="F57" i="8"/>
  <c r="E57" i="8"/>
  <c r="G57" i="8" s="1"/>
  <c r="G56" i="8"/>
  <c r="G55" i="8"/>
  <c r="G54" i="8"/>
  <c r="G53" i="8"/>
  <c r="G52" i="8"/>
  <c r="G51" i="8"/>
  <c r="G50" i="8"/>
  <c r="F49" i="8"/>
  <c r="G49" i="8" s="1"/>
  <c r="E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F27" i="8"/>
  <c r="G27" i="8" s="1"/>
  <c r="E27" i="8"/>
  <c r="G26" i="8"/>
  <c r="G25" i="8"/>
  <c r="G24" i="8"/>
  <c r="F23" i="8"/>
  <c r="E23" i="8"/>
  <c r="G23" i="8" s="1"/>
  <c r="G22" i="8"/>
  <c r="G21" i="8"/>
  <c r="G20" i="8"/>
  <c r="G19" i="8"/>
  <c r="G18" i="8"/>
  <c r="G17" i="8"/>
  <c r="G16" i="8"/>
  <c r="G14" i="8"/>
  <c r="G13" i="8"/>
  <c r="G12" i="8"/>
  <c r="G11" i="8"/>
  <c r="G10" i="8"/>
  <c r="G9" i="8"/>
  <c r="G8" i="8"/>
  <c r="G7" i="8"/>
</calcChain>
</file>

<file path=xl/sharedStrings.xml><?xml version="1.0" encoding="utf-8"?>
<sst xmlns="http://schemas.openxmlformats.org/spreadsheetml/2006/main" count="155" uniqueCount="92">
  <si>
    <t xml:space="preserve"> </t>
  </si>
  <si>
    <t>Efectivo y equivalentes al efectivo</t>
  </si>
  <si>
    <t>Cuentas por cobrar comerciales</t>
  </si>
  <si>
    <t>Otras cuentas por cobrar</t>
  </si>
  <si>
    <t>Suministros</t>
  </si>
  <si>
    <t>Gastos pagados por anticipado</t>
  </si>
  <si>
    <t>Impuestos por recuperar</t>
  </si>
  <si>
    <t>Impuestos por recuperar a largo plazo</t>
  </si>
  <si>
    <t>Activo por impuesto a las ganancias diferido</t>
  </si>
  <si>
    <t>Desvalorización de activos fijos</t>
  </si>
  <si>
    <t>Desvalorización de activos intangibles</t>
  </si>
  <si>
    <t>Estimación de remoción</t>
  </si>
  <si>
    <t>Otros activos no corrientes no operativos - Activos fijos</t>
  </si>
  <si>
    <t>Otros activos no corrientes no operativos - Otros activos fijos</t>
  </si>
  <si>
    <t>Otros activos no corrientes no operativos - Otros activos intangibles</t>
  </si>
  <si>
    <t xml:space="preserve"> Otros activos bajo la forma de arrendamiento o leasing  </t>
  </si>
  <si>
    <t>Cuentas por pagar comerciales</t>
  </si>
  <si>
    <t>Cuentas por pagar a entidades relacionadas</t>
  </si>
  <si>
    <t>Otras cuentas por pagar</t>
  </si>
  <si>
    <t>Otras cuentas por pagar largo plazo</t>
  </si>
  <si>
    <t>Capital emitido</t>
  </si>
  <si>
    <t>Resultados acumulados</t>
  </si>
  <si>
    <t xml:space="preserve"> Revaluaciones y Otros</t>
  </si>
  <si>
    <t xml:space="preserve"> Expresado en Miles de Nuevos Soles  </t>
  </si>
  <si>
    <t xml:space="preserve"> Código plan contable  </t>
  </si>
  <si>
    <t xml:space="preserve"> Código PCR  </t>
  </si>
  <si>
    <t xml:space="preserve"> Estado de Situación Financiera Estatutaria  </t>
  </si>
  <si>
    <t xml:space="preserve"> Ajustes  </t>
  </si>
  <si>
    <t xml:space="preserve"> Estado de Situación Financiera de Contabilidad Separada  </t>
  </si>
  <si>
    <t xml:space="preserve"> ACTIVO CORRIENTE  </t>
  </si>
  <si>
    <t xml:space="preserve"> ACTIVO NO CORRIENTE  </t>
  </si>
  <si>
    <t xml:space="preserve"> Activo Fijo Bruto  </t>
  </si>
  <si>
    <t xml:space="preserve"> Planta y Equipo de Comunicaciones  </t>
  </si>
  <si>
    <t xml:space="preserve"> Equipos terminales  </t>
  </si>
  <si>
    <t xml:space="preserve"> Equipos terminales -Teléfonos de Abonados  </t>
  </si>
  <si>
    <t xml:space="preserve"> Equipos terminales -Teléfonos Públicos  </t>
  </si>
  <si>
    <t xml:space="preserve"> Equipos Terminales -Televisión de Paga  </t>
  </si>
  <si>
    <t xml:space="preserve"> Equipos Terminales -Internet Fijo  </t>
  </si>
  <si>
    <t xml:space="preserve"> Equipos Terminales -Telefonía Móvil  </t>
  </si>
  <si>
    <t xml:space="preserve"> Equipos Terminales -Internet Móvil  </t>
  </si>
  <si>
    <t xml:space="preserve"> Otros Equipos Terminales  </t>
  </si>
  <si>
    <t xml:space="preserve"> Planta y Equipo de Acceso Local  </t>
  </si>
  <si>
    <t xml:space="preserve"> Equipos Centrales y de agregación  </t>
  </si>
  <si>
    <t xml:space="preserve"> Centrales Locales  </t>
  </si>
  <si>
    <t xml:space="preserve"> Centrales de Larga Distancia Nacional  </t>
  </si>
  <si>
    <t xml:space="preserve"> Centrales de Larga Distancia Internacional  </t>
  </si>
  <si>
    <t xml:space="preserve"> Controladores  </t>
  </si>
  <si>
    <t xml:space="preserve"> Gateways  </t>
  </si>
  <si>
    <t xml:space="preserve"> Cabeceras  </t>
  </si>
  <si>
    <t xml:space="preserve"> Transmisión de Datos (Servicio Final)  </t>
  </si>
  <si>
    <t xml:space="preserve"> Otros equipos centrales  </t>
  </si>
  <si>
    <t xml:space="preserve"> Transmisión (Gran capacidad)  </t>
  </si>
  <si>
    <t xml:space="preserve"> Cables de Transmisión (excluidos internacional)  </t>
  </si>
  <si>
    <t xml:space="preserve"> Equipos de Transmisión (excluidos internacional)  </t>
  </si>
  <si>
    <t xml:space="preserve"> Equipos de Transmisión Radio  </t>
  </si>
  <si>
    <t xml:space="preserve"> Equipos de Transmisión por Satélite  </t>
  </si>
  <si>
    <t xml:space="preserve"> Cables y Equipos internacionales (excluyendo satélite)  </t>
  </si>
  <si>
    <t xml:space="preserve"> Otros equipos de transmisión  </t>
  </si>
  <si>
    <t xml:space="preserve"> Otros Activos Fijos Brutos de Comunicaciones  </t>
  </si>
  <si>
    <t xml:space="preserve"> Equipos de Fuerza (Planta Energía Eléctrica)  </t>
  </si>
  <si>
    <t xml:space="preserve"> Sistemas de Gestión de Red  </t>
  </si>
  <si>
    <t xml:space="preserve"> Equipos para Interconexión  </t>
  </si>
  <si>
    <t xml:space="preserve"> Equipos para Circuitos Alquilados  </t>
  </si>
  <si>
    <t xml:space="preserve"> Otros  </t>
  </si>
  <si>
    <t xml:space="preserve"> Terreno, Edificios, Planta y Equipos no de Telecomunicaciones  </t>
  </si>
  <si>
    <t xml:space="preserve"> Terrenos  </t>
  </si>
  <si>
    <t xml:space="preserve"> Edificios  </t>
  </si>
  <si>
    <t xml:space="preserve"> Vehículos y Ayudas Mecánicas  </t>
  </si>
  <si>
    <t xml:space="preserve"> Equipos Sistemas Informáticos  </t>
  </si>
  <si>
    <t xml:space="preserve"> Edificios en arrendamiento financiero  </t>
  </si>
  <si>
    <t xml:space="preserve"> Otros Activos no de comunicaciones  </t>
  </si>
  <si>
    <t xml:space="preserve"> Activos Intangibles  </t>
  </si>
  <si>
    <t xml:space="preserve"> Concesiones  </t>
  </si>
  <si>
    <t xml:space="preserve"> Licencias  </t>
  </si>
  <si>
    <t xml:space="preserve"> Patentes y propiedad intelectual  </t>
  </si>
  <si>
    <t xml:space="preserve"> Software  </t>
  </si>
  <si>
    <t xml:space="preserve"> Investigación y Desarrollo  </t>
  </si>
  <si>
    <t xml:space="preserve"> Otros Activos Intangibles  </t>
  </si>
  <si>
    <t xml:space="preserve"> Otros Activos No Corrientes  </t>
  </si>
  <si>
    <t xml:space="preserve"> Depreciación del Activo Fijo Bruto, y Amortización  </t>
  </si>
  <si>
    <t xml:space="preserve"> Depreciación de Planta y Equipo de Comunicaciones  </t>
  </si>
  <si>
    <t xml:space="preserve"> Equipos de Transmisión (excluidos internacional) </t>
  </si>
  <si>
    <t xml:space="preserve"> Depreciación de Edificios, y Planta y Equipos no de Telecomunicaciones  </t>
  </si>
  <si>
    <t xml:space="preserve"> Amortización de Intangibles  </t>
  </si>
  <si>
    <t xml:space="preserve"> PASIVO CORRIENTE  </t>
  </si>
  <si>
    <t xml:space="preserve"> PASIVO NO CORRIENTE  </t>
  </si>
  <si>
    <t xml:space="preserve"> PATRIMONIO NETO  </t>
  </si>
  <si>
    <t>Informe 1: Reconciliación del estado de la situación financiera auditado con el de contabilidad separada</t>
  </si>
  <si>
    <t xml:space="preserve">Al 31 de diciembre de 2018 </t>
  </si>
  <si>
    <t>Americatel Perú S.A.</t>
  </si>
  <si>
    <t>Nota</t>
  </si>
  <si>
    <t>Cuentas por cobrar comerciales relacionadas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</si>
</sst>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EYInterstate Light"/>
    </font>
    <font>
      <b/>
      <sz val="10"/>
      <name val="EYInterstate Light"/>
    </font>
    <font>
      <sz val="10"/>
      <color theme="1"/>
      <name val="EYInterstate Light"/>
    </font>
    <font>
      <sz val="10"/>
      <color indexed="8"/>
      <name val="EYInterstate Light"/>
    </font>
    <font>
      <sz val="9"/>
      <color theme="1"/>
      <name val="EYInterstate Light"/>
    </font>
    <font>
      <b/>
      <sz val="12"/>
      <color theme="1"/>
      <name val="EYInterstate Light"/>
    </font>
    <font>
      <sz val="14"/>
      <color theme="1"/>
      <name val="EYInterstate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2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left" indent="2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0" fontId="2" fillId="2" borderId="1" xfId="0" applyFont="1" applyFill="1" applyBorder="1"/>
    <xf numFmtId="0" fontId="4" fillId="2" borderId="1" xfId="0" applyFont="1" applyFill="1" applyBorder="1"/>
    <xf numFmtId="165" fontId="4" fillId="2" borderId="1" xfId="1" applyNumberFormat="1" applyFont="1" applyFill="1" applyBorder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left" indent="5"/>
    </xf>
    <xf numFmtId="165" fontId="4" fillId="2" borderId="1" xfId="0" applyNumberFormat="1" applyFont="1" applyFill="1" applyBorder="1"/>
    <xf numFmtId="0" fontId="5" fillId="2" borderId="1" xfId="0" applyFont="1" applyFill="1" applyBorder="1" applyAlignment="1">
      <alignment horizontal="left" indent="3"/>
    </xf>
    <xf numFmtId="0" fontId="2" fillId="2" borderId="1" xfId="0" applyNumberFormat="1" applyFont="1" applyFill="1" applyBorder="1" applyAlignment="1" applyProtection="1">
      <alignment horizontal="left" indent="1"/>
    </xf>
    <xf numFmtId="43" fontId="4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165" fontId="4" fillId="0" borderId="0" xfId="0" applyNumberFormat="1" applyFont="1"/>
  </cellXfs>
  <cellStyles count="5">
    <cellStyle name="Comma 2" xfId="2" xr:uid="{00000000-0005-0000-0000-000001000000}"/>
    <cellStyle name="Millares" xfId="1" builtinId="3"/>
    <cellStyle name="Millares 3" xfId="3" xr:uid="{00000000-0005-0000-0000-000002000000}"/>
    <cellStyle name="Normal" xfId="0" builtinId="0"/>
    <cellStyle name="Normal 90" xfId="4" xr:uid="{2FE3C610-6FDB-4F8D-914F-E314B11E6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37"/>
  <sheetViews>
    <sheetView showGridLines="0" tabSelected="1" zoomScale="80" zoomScaleNormal="80" workbookViewId="0"/>
  </sheetViews>
  <sheetFormatPr baseColWidth="10" defaultColWidth="8.85546875" defaultRowHeight="12.75"/>
  <cols>
    <col min="1" max="1" width="4.28515625" style="1" customWidth="1"/>
    <col min="2" max="2" width="63" style="1" customWidth="1"/>
    <col min="3" max="3" width="8.140625" style="1" bestFit="1" customWidth="1"/>
    <col min="4" max="4" width="7.140625" style="1" bestFit="1" customWidth="1"/>
    <col min="5" max="5" width="18.140625" style="1" bestFit="1" customWidth="1"/>
    <col min="6" max="6" width="8.7109375" style="1" bestFit="1" customWidth="1"/>
    <col min="7" max="7" width="18.140625" style="1" bestFit="1" customWidth="1"/>
    <col min="8" max="8" width="5" style="1" bestFit="1" customWidth="1"/>
    <col min="9" max="9" width="8.85546875" style="1"/>
    <col min="10" max="10" width="10.85546875" style="1" bestFit="1" customWidth="1"/>
    <col min="11" max="16384" width="8.85546875" style="1"/>
  </cols>
  <sheetData>
    <row r="2" spans="2:12" ht="15.75">
      <c r="B2" s="21" t="s">
        <v>89</v>
      </c>
    </row>
    <row r="3" spans="2:12" ht="18">
      <c r="B3" s="22" t="s">
        <v>87</v>
      </c>
    </row>
    <row r="4" spans="2:12">
      <c r="B4" s="23" t="s">
        <v>88</v>
      </c>
    </row>
    <row r="6" spans="2:12" ht="77.45" customHeight="1"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90</v>
      </c>
    </row>
    <row r="7" spans="2:12">
      <c r="B7" s="2" t="s">
        <v>29</v>
      </c>
      <c r="C7" s="3" t="s">
        <v>0</v>
      </c>
      <c r="D7" s="3" t="s">
        <v>0</v>
      </c>
      <c r="E7" s="7">
        <v>40807.901310000001</v>
      </c>
      <c r="F7" s="7">
        <v>-1925.2619299999999</v>
      </c>
      <c r="G7" s="7">
        <f>+E7+F7</f>
        <v>38882.639380000001</v>
      </c>
      <c r="H7" s="3" t="s">
        <v>0</v>
      </c>
      <c r="J7" s="20"/>
      <c r="K7" s="20"/>
      <c r="L7" s="20"/>
    </row>
    <row r="8" spans="2:12">
      <c r="B8" s="4" t="s">
        <v>1</v>
      </c>
      <c r="C8" s="8"/>
      <c r="D8" s="6">
        <v>10</v>
      </c>
      <c r="E8" s="7">
        <v>6892.0722500000011</v>
      </c>
      <c r="F8" s="7">
        <v>0</v>
      </c>
      <c r="G8" s="7">
        <f t="shared" ref="G8:G14" si="0">+E8+F8</f>
        <v>6892.0722500000011</v>
      </c>
      <c r="H8" s="3">
        <v>3</v>
      </c>
      <c r="J8" s="20"/>
      <c r="K8" s="20"/>
      <c r="L8" s="20"/>
    </row>
    <row r="9" spans="2:12">
      <c r="B9" s="4" t="s">
        <v>2</v>
      </c>
      <c r="C9" s="8"/>
      <c r="D9" s="6">
        <v>12</v>
      </c>
      <c r="E9" s="7">
        <v>14368.888429999995</v>
      </c>
      <c r="F9" s="7">
        <v>-1586.2799600000001</v>
      </c>
      <c r="G9" s="7">
        <f t="shared" si="0"/>
        <v>12782.608469999996</v>
      </c>
      <c r="H9" s="3">
        <v>3</v>
      </c>
      <c r="J9" s="20"/>
      <c r="K9" s="20"/>
      <c r="L9" s="20"/>
    </row>
    <row r="10" spans="2:12">
      <c r="B10" s="4" t="s">
        <v>91</v>
      </c>
      <c r="C10" s="8"/>
      <c r="D10" s="6">
        <v>13</v>
      </c>
      <c r="E10" s="7">
        <v>11728.401529999999</v>
      </c>
      <c r="F10" s="7"/>
      <c r="G10" s="7">
        <f t="shared" si="0"/>
        <v>11728.401529999999</v>
      </c>
      <c r="H10" s="3">
        <v>3</v>
      </c>
      <c r="J10" s="20"/>
      <c r="K10" s="20"/>
      <c r="L10" s="20"/>
    </row>
    <row r="11" spans="2:12">
      <c r="B11" s="4" t="s">
        <v>3</v>
      </c>
      <c r="C11" s="8"/>
      <c r="D11" s="6">
        <v>16</v>
      </c>
      <c r="E11" s="7">
        <v>4161.3340100000005</v>
      </c>
      <c r="F11" s="7">
        <v>-338.98196999999999</v>
      </c>
      <c r="G11" s="7">
        <f t="shared" si="0"/>
        <v>3822.3520400000007</v>
      </c>
      <c r="H11" s="3">
        <v>3</v>
      </c>
      <c r="J11" s="20"/>
      <c r="K11" s="20"/>
      <c r="L11" s="20"/>
    </row>
    <row r="12" spans="2:12">
      <c r="B12" s="4" t="s">
        <v>4</v>
      </c>
      <c r="C12" s="8"/>
      <c r="D12" s="6">
        <v>20</v>
      </c>
      <c r="E12" s="7">
        <v>0</v>
      </c>
      <c r="F12" s="7">
        <v>0</v>
      </c>
      <c r="G12" s="7">
        <f t="shared" si="0"/>
        <v>0</v>
      </c>
      <c r="H12" s="3">
        <v>3</v>
      </c>
      <c r="J12" s="20"/>
      <c r="K12" s="20"/>
      <c r="L12" s="20"/>
    </row>
    <row r="13" spans="2:12">
      <c r="B13" s="4" t="s">
        <v>5</v>
      </c>
      <c r="C13" s="8"/>
      <c r="D13" s="6">
        <v>18</v>
      </c>
      <c r="E13" s="7">
        <v>3657.2050899999999</v>
      </c>
      <c r="F13" s="7">
        <v>0</v>
      </c>
      <c r="G13" s="7">
        <f t="shared" si="0"/>
        <v>3657.2050899999999</v>
      </c>
      <c r="H13" s="3">
        <v>3</v>
      </c>
      <c r="J13" s="20"/>
      <c r="K13" s="20"/>
      <c r="L13" s="20"/>
    </row>
    <row r="14" spans="2:12">
      <c r="B14" s="4" t="s">
        <v>6</v>
      </c>
      <c r="C14" s="8"/>
      <c r="D14" s="6">
        <v>16</v>
      </c>
      <c r="E14" s="7">
        <v>0</v>
      </c>
      <c r="F14" s="7">
        <v>0</v>
      </c>
      <c r="G14" s="7">
        <f t="shared" si="0"/>
        <v>0</v>
      </c>
      <c r="H14" s="3">
        <v>3</v>
      </c>
      <c r="J14" s="20"/>
      <c r="K14" s="20"/>
      <c r="L14" s="20"/>
    </row>
    <row r="15" spans="2:12">
      <c r="B15" s="3" t="s">
        <v>0</v>
      </c>
      <c r="C15" s="3" t="s">
        <v>0</v>
      </c>
      <c r="D15" s="3" t="s">
        <v>0</v>
      </c>
      <c r="E15" s="7"/>
      <c r="F15" s="7"/>
      <c r="G15" s="3"/>
      <c r="H15" s="3"/>
      <c r="J15" s="20"/>
      <c r="K15" s="20"/>
      <c r="L15" s="20"/>
    </row>
    <row r="16" spans="2:12">
      <c r="B16" s="10" t="s">
        <v>30</v>
      </c>
      <c r="C16" s="11" t="s">
        <v>0</v>
      </c>
      <c r="D16" s="11" t="s">
        <v>0</v>
      </c>
      <c r="E16" s="12">
        <v>158235.90893000489</v>
      </c>
      <c r="F16" s="12">
        <v>-23520.546814633955</v>
      </c>
      <c r="G16" s="12">
        <f t="shared" ref="G16:G73" si="1">+E16+F16</f>
        <v>134715.36211537092</v>
      </c>
      <c r="H16" s="11" t="s">
        <v>0</v>
      </c>
      <c r="J16" s="20"/>
      <c r="K16" s="20"/>
      <c r="L16" s="20"/>
    </row>
    <row r="17" spans="2:12">
      <c r="B17" s="10" t="s">
        <v>31</v>
      </c>
      <c r="C17" s="11" t="s">
        <v>0</v>
      </c>
      <c r="D17" s="13">
        <v>30</v>
      </c>
      <c r="E17" s="12">
        <v>266644.33174000937</v>
      </c>
      <c r="F17" s="12">
        <v>21644.426513315389</v>
      </c>
      <c r="G17" s="12">
        <f t="shared" si="1"/>
        <v>288288.75825332478</v>
      </c>
      <c r="H17" s="3">
        <v>3</v>
      </c>
      <c r="J17" s="20"/>
      <c r="K17" s="20"/>
      <c r="L17" s="20"/>
    </row>
    <row r="18" spans="2:12">
      <c r="B18" s="14" t="s">
        <v>32</v>
      </c>
      <c r="C18" s="11" t="s">
        <v>0</v>
      </c>
      <c r="D18" s="13">
        <v>301</v>
      </c>
      <c r="E18" s="12">
        <v>234166.33515000946</v>
      </c>
      <c r="F18" s="12">
        <v>25299.919215151051</v>
      </c>
      <c r="G18" s="12">
        <f t="shared" si="1"/>
        <v>259466.25436516051</v>
      </c>
      <c r="H18" s="3">
        <v>3</v>
      </c>
      <c r="J18" s="20"/>
      <c r="K18" s="20"/>
      <c r="L18" s="20"/>
    </row>
    <row r="19" spans="2:12">
      <c r="B19" s="15" t="s">
        <v>33</v>
      </c>
      <c r="C19" s="11" t="s">
        <v>0</v>
      </c>
      <c r="D19" s="13">
        <v>3011</v>
      </c>
      <c r="E19" s="12">
        <v>28463.175230000616</v>
      </c>
      <c r="F19" s="12">
        <v>-83.777519075688502</v>
      </c>
      <c r="G19" s="12">
        <f t="shared" si="1"/>
        <v>28379.397710924928</v>
      </c>
      <c r="H19" s="3">
        <v>3</v>
      </c>
      <c r="J19" s="20"/>
      <c r="K19" s="20"/>
      <c r="L19" s="20"/>
    </row>
    <row r="20" spans="2:12">
      <c r="B20" s="16" t="s">
        <v>34</v>
      </c>
      <c r="C20" s="11" t="s">
        <v>0</v>
      </c>
      <c r="D20" s="13">
        <v>30111</v>
      </c>
      <c r="E20" s="12">
        <v>5010.4563200007551</v>
      </c>
      <c r="F20" s="12">
        <v>-20.694832812100039</v>
      </c>
      <c r="G20" s="12">
        <f t="shared" si="1"/>
        <v>4989.7614871886553</v>
      </c>
      <c r="H20" s="3">
        <v>3</v>
      </c>
      <c r="J20" s="20"/>
      <c r="K20" s="20"/>
      <c r="L20" s="20"/>
    </row>
    <row r="21" spans="2:12">
      <c r="B21" s="16" t="s">
        <v>35</v>
      </c>
      <c r="C21" s="11" t="s">
        <v>0</v>
      </c>
      <c r="D21" s="13">
        <v>30112</v>
      </c>
      <c r="E21" s="12">
        <v>154.19929000000005</v>
      </c>
      <c r="F21" s="12">
        <v>0</v>
      </c>
      <c r="G21" s="12">
        <f t="shared" si="1"/>
        <v>154.19929000000005</v>
      </c>
      <c r="H21" s="3">
        <v>3</v>
      </c>
      <c r="J21" s="20"/>
      <c r="K21" s="20"/>
      <c r="L21" s="20"/>
    </row>
    <row r="22" spans="2:12">
      <c r="B22" s="16" t="s">
        <v>36</v>
      </c>
      <c r="C22" s="11" t="s">
        <v>0</v>
      </c>
      <c r="D22" s="13">
        <v>30113</v>
      </c>
      <c r="E22" s="12">
        <v>0</v>
      </c>
      <c r="F22" s="12">
        <v>0</v>
      </c>
      <c r="G22" s="12">
        <f t="shared" si="1"/>
        <v>0</v>
      </c>
      <c r="H22" s="3">
        <v>3</v>
      </c>
      <c r="J22" s="20"/>
      <c r="K22" s="20"/>
      <c r="L22" s="20"/>
    </row>
    <row r="23" spans="2:12">
      <c r="B23" s="16" t="s">
        <v>37</v>
      </c>
      <c r="C23" s="11" t="s">
        <v>0</v>
      </c>
      <c r="D23" s="13">
        <v>30114</v>
      </c>
      <c r="E23" s="12">
        <f>19216.7872899999</f>
        <v>19216.787289999898</v>
      </c>
      <c r="F23" s="12">
        <f>-63.0826862635885</f>
        <v>-63.082686263588499</v>
      </c>
      <c r="G23" s="12">
        <f t="shared" si="1"/>
        <v>19153.704603736311</v>
      </c>
      <c r="H23" s="3">
        <v>3</v>
      </c>
      <c r="J23" s="20"/>
      <c r="K23" s="20"/>
      <c r="L23" s="20"/>
    </row>
    <row r="24" spans="2:12">
      <c r="B24" s="16" t="s">
        <v>38</v>
      </c>
      <c r="C24" s="11" t="s">
        <v>0</v>
      </c>
      <c r="D24" s="13">
        <v>30115</v>
      </c>
      <c r="E24" s="12">
        <v>0</v>
      </c>
      <c r="F24" s="12">
        <v>0</v>
      </c>
      <c r="G24" s="12">
        <f t="shared" si="1"/>
        <v>0</v>
      </c>
      <c r="H24" s="3">
        <v>3</v>
      </c>
      <c r="J24" s="20"/>
      <c r="K24" s="20"/>
      <c r="L24" s="20"/>
    </row>
    <row r="25" spans="2:12">
      <c r="B25" s="16" t="s">
        <v>39</v>
      </c>
      <c r="C25" s="11" t="s">
        <v>0</v>
      </c>
      <c r="D25" s="13">
        <v>30116</v>
      </c>
      <c r="E25" s="12">
        <v>0</v>
      </c>
      <c r="F25" s="12">
        <v>0</v>
      </c>
      <c r="G25" s="12">
        <f t="shared" si="1"/>
        <v>0</v>
      </c>
      <c r="H25" s="3">
        <v>3</v>
      </c>
      <c r="J25" s="20"/>
      <c r="K25" s="20"/>
      <c r="L25" s="20"/>
    </row>
    <row r="26" spans="2:12">
      <c r="B26" s="16" t="s">
        <v>40</v>
      </c>
      <c r="C26" s="11" t="s">
        <v>0</v>
      </c>
      <c r="D26" s="13">
        <v>30117</v>
      </c>
      <c r="E26" s="12">
        <v>4081.7323299999589</v>
      </c>
      <c r="F26" s="12">
        <v>0</v>
      </c>
      <c r="G26" s="12">
        <f t="shared" si="1"/>
        <v>4081.7323299999589</v>
      </c>
      <c r="H26" s="3">
        <v>3</v>
      </c>
      <c r="J26" s="20"/>
      <c r="K26" s="20"/>
      <c r="L26" s="20"/>
    </row>
    <row r="27" spans="2:12">
      <c r="B27" s="15" t="s">
        <v>41</v>
      </c>
      <c r="C27" s="11"/>
      <c r="D27" s="13">
        <v>3012</v>
      </c>
      <c r="E27" s="12">
        <f>103659.425840008-1470.82508000001+23600.73329</f>
        <v>125789.33405000799</v>
      </c>
      <c r="F27" s="12">
        <f>7825.22995255475-750.186003522947-23600.73329</f>
        <v>-16525.689340968198</v>
      </c>
      <c r="G27" s="12">
        <f t="shared" si="1"/>
        <v>109263.6447090398</v>
      </c>
      <c r="H27" s="3">
        <v>3</v>
      </c>
      <c r="J27" s="20"/>
      <c r="K27" s="20"/>
      <c r="L27" s="20"/>
    </row>
    <row r="28" spans="2:12">
      <c r="B28" s="15" t="s">
        <v>42</v>
      </c>
      <c r="C28" s="11"/>
      <c r="D28" s="13">
        <v>3013</v>
      </c>
      <c r="E28" s="12">
        <v>36387.169640000902</v>
      </c>
      <c r="F28" s="12">
        <v>3460.1350620365683</v>
      </c>
      <c r="G28" s="12">
        <f t="shared" si="1"/>
        <v>39847.304702037472</v>
      </c>
      <c r="H28" s="3">
        <v>3</v>
      </c>
      <c r="J28" s="20"/>
      <c r="K28" s="20"/>
      <c r="L28" s="20"/>
    </row>
    <row r="29" spans="2:12">
      <c r="B29" s="16" t="s">
        <v>43</v>
      </c>
      <c r="C29" s="11"/>
      <c r="D29" s="13">
        <v>30131</v>
      </c>
      <c r="E29" s="12">
        <v>12839.972910000524</v>
      </c>
      <c r="F29" s="12">
        <v>1425.2075562440677</v>
      </c>
      <c r="G29" s="12">
        <f t="shared" si="1"/>
        <v>14265.180466244592</v>
      </c>
      <c r="H29" s="3">
        <v>3</v>
      </c>
      <c r="J29" s="20"/>
      <c r="K29" s="20"/>
      <c r="L29" s="20"/>
    </row>
    <row r="30" spans="2:12">
      <c r="B30" s="16" t="s">
        <v>44</v>
      </c>
      <c r="C30" s="11"/>
      <c r="D30" s="13">
        <v>30132</v>
      </c>
      <c r="E30" s="12">
        <v>0</v>
      </c>
      <c r="F30" s="12">
        <v>0</v>
      </c>
      <c r="G30" s="12">
        <f t="shared" si="1"/>
        <v>0</v>
      </c>
      <c r="H30" s="3">
        <v>3</v>
      </c>
      <c r="J30" s="20"/>
      <c r="K30" s="20"/>
      <c r="L30" s="20"/>
    </row>
    <row r="31" spans="2:12">
      <c r="B31" s="16" t="s">
        <v>45</v>
      </c>
      <c r="C31" s="11"/>
      <c r="D31" s="13">
        <v>30133</v>
      </c>
      <c r="E31" s="12">
        <v>3867.1463499999995</v>
      </c>
      <c r="F31" s="12">
        <v>465.87665881551055</v>
      </c>
      <c r="G31" s="12">
        <f t="shared" si="1"/>
        <v>4333.0230088155104</v>
      </c>
      <c r="H31" s="3">
        <v>3</v>
      </c>
      <c r="J31" s="20"/>
      <c r="K31" s="20"/>
      <c r="L31" s="20"/>
    </row>
    <row r="32" spans="2:12">
      <c r="B32" s="16" t="s">
        <v>46</v>
      </c>
      <c r="C32" s="11"/>
      <c r="D32" s="13">
        <v>30134</v>
      </c>
      <c r="E32" s="12">
        <v>64.133899999999997</v>
      </c>
      <c r="F32" s="12">
        <v>5.9678639083808376</v>
      </c>
      <c r="G32" s="12">
        <f t="shared" si="1"/>
        <v>70.101763908380832</v>
      </c>
      <c r="H32" s="3">
        <v>3</v>
      </c>
      <c r="J32" s="20"/>
      <c r="K32" s="20"/>
      <c r="L32" s="20"/>
    </row>
    <row r="33" spans="2:12">
      <c r="B33" s="16" t="s">
        <v>47</v>
      </c>
      <c r="C33" s="11"/>
      <c r="D33" s="13">
        <v>30135</v>
      </c>
      <c r="E33" s="12">
        <v>10124.392050000246</v>
      </c>
      <c r="F33" s="12">
        <v>856.19966940589461</v>
      </c>
      <c r="G33" s="12">
        <f t="shared" si="1"/>
        <v>10980.59171940614</v>
      </c>
      <c r="H33" s="3">
        <v>3</v>
      </c>
      <c r="J33" s="20"/>
      <c r="K33" s="20"/>
      <c r="L33" s="20"/>
    </row>
    <row r="34" spans="2:12">
      <c r="B34" s="16" t="s">
        <v>48</v>
      </c>
      <c r="C34" s="11"/>
      <c r="D34" s="13">
        <v>30136</v>
      </c>
      <c r="E34" s="12">
        <v>0</v>
      </c>
      <c r="F34" s="12">
        <v>0</v>
      </c>
      <c r="G34" s="12">
        <f t="shared" si="1"/>
        <v>0</v>
      </c>
      <c r="H34" s="3">
        <v>3</v>
      </c>
      <c r="J34" s="20"/>
      <c r="K34" s="20"/>
      <c r="L34" s="20"/>
    </row>
    <row r="35" spans="2:12">
      <c r="B35" s="16" t="s">
        <v>49</v>
      </c>
      <c r="C35" s="11"/>
      <c r="D35" s="13">
        <v>30137</v>
      </c>
      <c r="E35" s="12">
        <v>9491.5244300001323</v>
      </c>
      <c r="F35" s="12">
        <v>706.88331366271439</v>
      </c>
      <c r="G35" s="12">
        <f t="shared" si="1"/>
        <v>10198.407743662847</v>
      </c>
      <c r="H35" s="3">
        <v>3</v>
      </c>
      <c r="J35" s="20"/>
      <c r="K35" s="20"/>
      <c r="L35" s="20"/>
    </row>
    <row r="36" spans="2:12">
      <c r="B36" s="16" t="s">
        <v>50</v>
      </c>
      <c r="C36" s="11"/>
      <c r="D36" s="13">
        <v>30138</v>
      </c>
      <c r="E36" s="12">
        <v>0</v>
      </c>
      <c r="F36" s="12">
        <v>0</v>
      </c>
      <c r="G36" s="12">
        <f t="shared" si="1"/>
        <v>0</v>
      </c>
      <c r="H36" s="3">
        <v>3</v>
      </c>
      <c r="J36" s="20"/>
      <c r="K36" s="20"/>
      <c r="L36" s="20"/>
    </row>
    <row r="37" spans="2:12">
      <c r="B37" s="15" t="s">
        <v>51</v>
      </c>
      <c r="C37" s="11"/>
      <c r="D37" s="13">
        <v>3014</v>
      </c>
      <c r="E37" s="12">
        <v>19467.566119999996</v>
      </c>
      <c r="F37" s="12">
        <v>1467.0384605091915</v>
      </c>
      <c r="G37" s="12">
        <f t="shared" si="1"/>
        <v>20934.604580509189</v>
      </c>
      <c r="H37" s="3">
        <v>3</v>
      </c>
      <c r="J37" s="20"/>
      <c r="K37" s="20"/>
      <c r="L37" s="20"/>
    </row>
    <row r="38" spans="2:12">
      <c r="B38" s="16" t="s">
        <v>52</v>
      </c>
      <c r="C38" s="11"/>
      <c r="D38" s="13">
        <v>30141</v>
      </c>
      <c r="E38" s="12">
        <v>18617.736249999994</v>
      </c>
      <c r="F38" s="12">
        <v>1450.902172442456</v>
      </c>
      <c r="G38" s="12">
        <f t="shared" si="1"/>
        <v>20068.638422442451</v>
      </c>
      <c r="H38" s="3">
        <v>3</v>
      </c>
      <c r="J38" s="20"/>
      <c r="K38" s="20"/>
      <c r="L38" s="20"/>
    </row>
    <row r="39" spans="2:12">
      <c r="B39" s="16" t="s">
        <v>53</v>
      </c>
      <c r="C39" s="11"/>
      <c r="D39" s="13">
        <v>30142</v>
      </c>
      <c r="E39" s="12">
        <v>591.01020999999992</v>
      </c>
      <c r="F39" s="12">
        <v>-4.9796905484154301</v>
      </c>
      <c r="G39" s="12">
        <f t="shared" si="1"/>
        <v>586.0305194515845</v>
      </c>
      <c r="H39" s="3">
        <v>3</v>
      </c>
      <c r="J39" s="20"/>
      <c r="K39" s="20"/>
      <c r="L39" s="20"/>
    </row>
    <row r="40" spans="2:12">
      <c r="B40" s="16" t="s">
        <v>54</v>
      </c>
      <c r="C40" s="11"/>
      <c r="D40" s="13">
        <v>30143</v>
      </c>
      <c r="E40" s="12">
        <v>96.49956000000013</v>
      </c>
      <c r="F40" s="12">
        <v>4.7780274007963266</v>
      </c>
      <c r="G40" s="12">
        <f t="shared" si="1"/>
        <v>101.27758740079646</v>
      </c>
      <c r="H40" s="3">
        <v>3</v>
      </c>
      <c r="J40" s="20"/>
      <c r="K40" s="20"/>
      <c r="L40" s="20"/>
    </row>
    <row r="41" spans="2:12">
      <c r="B41" s="16" t="s">
        <v>55</v>
      </c>
      <c r="C41" s="11"/>
      <c r="D41" s="13">
        <v>30144</v>
      </c>
      <c r="E41" s="12">
        <v>0</v>
      </c>
      <c r="F41" s="12">
        <v>0</v>
      </c>
      <c r="G41" s="12">
        <f t="shared" si="1"/>
        <v>0</v>
      </c>
      <c r="H41" s="3">
        <v>3</v>
      </c>
      <c r="J41" s="20"/>
      <c r="K41" s="20"/>
      <c r="L41" s="20"/>
    </row>
    <row r="42" spans="2:12">
      <c r="B42" s="16" t="s">
        <v>56</v>
      </c>
      <c r="C42" s="11"/>
      <c r="D42" s="13">
        <v>30145</v>
      </c>
      <c r="E42" s="12">
        <v>0</v>
      </c>
      <c r="F42" s="12">
        <v>0</v>
      </c>
      <c r="G42" s="12">
        <f t="shared" si="1"/>
        <v>0</v>
      </c>
      <c r="H42" s="3">
        <v>3</v>
      </c>
      <c r="J42" s="20"/>
      <c r="K42" s="20"/>
      <c r="L42" s="20"/>
    </row>
    <row r="43" spans="2:12">
      <c r="B43" s="16" t="s">
        <v>57</v>
      </c>
      <c r="C43" s="11" t="s">
        <v>0</v>
      </c>
      <c r="D43" s="13">
        <v>30146</v>
      </c>
      <c r="E43" s="12">
        <v>162.32009999999997</v>
      </c>
      <c r="F43" s="12">
        <v>16.337951214354746</v>
      </c>
      <c r="G43" s="12">
        <f t="shared" si="1"/>
        <v>178.65805121435471</v>
      </c>
      <c r="H43" s="3">
        <v>3</v>
      </c>
      <c r="J43" s="20"/>
      <c r="K43" s="20"/>
      <c r="L43" s="20"/>
    </row>
    <row r="44" spans="2:12">
      <c r="B44" s="15" t="s">
        <v>58</v>
      </c>
      <c r="C44" s="11"/>
      <c r="D44" s="13">
        <v>3015</v>
      </c>
      <c r="E44" s="12">
        <v>46188.998320000042</v>
      </c>
      <c r="F44" s="12">
        <v>12631.293259126229</v>
      </c>
      <c r="G44" s="12">
        <f t="shared" si="1"/>
        <v>58820.291579126271</v>
      </c>
      <c r="H44" s="3">
        <v>3</v>
      </c>
      <c r="J44" s="20"/>
      <c r="K44" s="20"/>
      <c r="L44" s="20"/>
    </row>
    <row r="45" spans="2:12">
      <c r="B45" s="16" t="s">
        <v>59</v>
      </c>
      <c r="C45" s="11"/>
      <c r="D45" s="13">
        <v>30151</v>
      </c>
      <c r="E45" s="12">
        <v>4981.3474499999884</v>
      </c>
      <c r="F45" s="12">
        <v>332.68869622942685</v>
      </c>
      <c r="G45" s="12">
        <f t="shared" si="1"/>
        <v>5314.036146229415</v>
      </c>
      <c r="H45" s="3">
        <v>3</v>
      </c>
      <c r="J45" s="20"/>
      <c r="K45" s="20"/>
      <c r="L45" s="20"/>
    </row>
    <row r="46" spans="2:12">
      <c r="B46" s="16" t="s">
        <v>60</v>
      </c>
      <c r="C46" s="11"/>
      <c r="D46" s="13">
        <v>30152</v>
      </c>
      <c r="E46" s="12">
        <v>2743.6648500000001</v>
      </c>
      <c r="F46" s="12">
        <v>260.01037118411017</v>
      </c>
      <c r="G46" s="12">
        <f t="shared" si="1"/>
        <v>3003.6752211841103</v>
      </c>
      <c r="H46" s="3">
        <v>3</v>
      </c>
      <c r="J46" s="20"/>
      <c r="K46" s="20"/>
      <c r="L46" s="20"/>
    </row>
    <row r="47" spans="2:12">
      <c r="B47" s="16" t="s">
        <v>61</v>
      </c>
      <c r="C47" s="11"/>
      <c r="D47" s="13">
        <v>30153</v>
      </c>
      <c r="E47" s="12">
        <v>0</v>
      </c>
      <c r="F47" s="12">
        <v>0</v>
      </c>
      <c r="G47" s="12">
        <f t="shared" si="1"/>
        <v>0</v>
      </c>
      <c r="H47" s="3">
        <v>3</v>
      </c>
      <c r="J47" s="20"/>
      <c r="K47" s="20"/>
      <c r="L47" s="20"/>
    </row>
    <row r="48" spans="2:12">
      <c r="B48" s="16" t="s">
        <v>62</v>
      </c>
      <c r="C48" s="11"/>
      <c r="D48" s="13">
        <v>30154</v>
      </c>
      <c r="E48" s="12">
        <v>0</v>
      </c>
      <c r="F48" s="12">
        <v>0</v>
      </c>
      <c r="G48" s="12">
        <f t="shared" si="1"/>
        <v>0</v>
      </c>
      <c r="H48" s="3">
        <v>3</v>
      </c>
      <c r="J48" s="20"/>
      <c r="K48" s="20"/>
      <c r="L48" s="20"/>
    </row>
    <row r="49" spans="2:12">
      <c r="B49" s="16" t="s">
        <v>63</v>
      </c>
      <c r="C49" s="11"/>
      <c r="D49" s="13">
        <v>30155</v>
      </c>
      <c r="E49" s="12">
        <f>38463.9860200001+444.739637779021+106.260362220979</f>
        <v>39014.986020000099</v>
      </c>
      <c r="F49" s="12">
        <f>12038.5941917127+379.114098655016+90.5806409506012</f>
        <v>12508.288931318317</v>
      </c>
      <c r="G49" s="12">
        <f t="shared" si="1"/>
        <v>51523.274951318417</v>
      </c>
      <c r="H49" s="3">
        <v>3</v>
      </c>
      <c r="J49" s="20"/>
      <c r="K49" s="20"/>
      <c r="L49" s="20"/>
    </row>
    <row r="50" spans="2:12">
      <c r="B50" s="14" t="s">
        <v>64</v>
      </c>
      <c r="C50" s="11"/>
      <c r="D50" s="13">
        <v>302</v>
      </c>
      <c r="E50" s="12">
        <v>32477.996589999922</v>
      </c>
      <c r="F50" s="12">
        <v>-3655.4927018356584</v>
      </c>
      <c r="G50" s="12">
        <f t="shared" si="1"/>
        <v>28822.503888164265</v>
      </c>
      <c r="H50" s="3">
        <v>3</v>
      </c>
      <c r="J50" s="20"/>
      <c r="K50" s="20"/>
      <c r="L50" s="20"/>
    </row>
    <row r="51" spans="2:12">
      <c r="B51" s="16" t="s">
        <v>65</v>
      </c>
      <c r="C51" s="11"/>
      <c r="D51" s="13">
        <v>3021</v>
      </c>
      <c r="E51" s="12">
        <v>9801.4004000000004</v>
      </c>
      <c r="F51" s="12">
        <v>-6573.2753916876018</v>
      </c>
      <c r="G51" s="12">
        <f t="shared" si="1"/>
        <v>3228.1250083123987</v>
      </c>
      <c r="H51" s="3">
        <v>3</v>
      </c>
      <c r="J51" s="20"/>
      <c r="K51" s="20"/>
      <c r="L51" s="20"/>
    </row>
    <row r="52" spans="2:12">
      <c r="B52" s="16" t="s">
        <v>66</v>
      </c>
      <c r="C52" s="11"/>
      <c r="D52" s="13">
        <v>3022</v>
      </c>
      <c r="E52" s="12">
        <v>13035.812529999988</v>
      </c>
      <c r="F52" s="12">
        <v>2962.230287960193</v>
      </c>
      <c r="G52" s="12">
        <f t="shared" si="1"/>
        <v>15998.04281796018</v>
      </c>
      <c r="H52" s="3">
        <v>3</v>
      </c>
      <c r="J52" s="20"/>
      <c r="K52" s="20"/>
      <c r="L52" s="20"/>
    </row>
    <row r="53" spans="2:12">
      <c r="B53" s="16" t="s">
        <v>67</v>
      </c>
      <c r="C53" s="11"/>
      <c r="D53" s="13">
        <v>3023</v>
      </c>
      <c r="E53" s="12">
        <v>232.63534999999999</v>
      </c>
      <c r="F53" s="12">
        <v>0</v>
      </c>
      <c r="G53" s="12">
        <f t="shared" si="1"/>
        <v>232.63534999999999</v>
      </c>
      <c r="H53" s="3">
        <v>3</v>
      </c>
      <c r="J53" s="20"/>
      <c r="K53" s="20"/>
      <c r="L53" s="20"/>
    </row>
    <row r="54" spans="2:12">
      <c r="B54" s="16" t="s">
        <v>68</v>
      </c>
      <c r="C54" s="11"/>
      <c r="D54" s="13">
        <v>3024</v>
      </c>
      <c r="E54" s="12">
        <v>4791.9482100000105</v>
      </c>
      <c r="F54" s="12">
        <v>244.22937800896221</v>
      </c>
      <c r="G54" s="12">
        <f t="shared" si="1"/>
        <v>5036.1775880089726</v>
      </c>
      <c r="H54" s="3">
        <v>3</v>
      </c>
      <c r="J54" s="20"/>
      <c r="K54" s="20"/>
      <c r="L54" s="20"/>
    </row>
    <row r="55" spans="2:12">
      <c r="B55" s="16" t="s">
        <v>69</v>
      </c>
      <c r="C55" s="11"/>
      <c r="D55" s="13">
        <v>3025</v>
      </c>
      <c r="E55" s="12">
        <v>0</v>
      </c>
      <c r="F55" s="12">
        <v>0</v>
      </c>
      <c r="G55" s="12">
        <f t="shared" si="1"/>
        <v>0</v>
      </c>
      <c r="H55" s="3">
        <v>3</v>
      </c>
      <c r="J55" s="20"/>
      <c r="K55" s="20"/>
      <c r="L55" s="20"/>
    </row>
    <row r="56" spans="2:12">
      <c r="B56" s="16" t="s">
        <v>15</v>
      </c>
      <c r="C56" s="11"/>
      <c r="D56" s="13">
        <v>3026</v>
      </c>
      <c r="E56" s="12">
        <v>0</v>
      </c>
      <c r="F56" s="12">
        <v>0</v>
      </c>
      <c r="G56" s="12">
        <f t="shared" si="1"/>
        <v>0</v>
      </c>
      <c r="H56" s="3">
        <v>3</v>
      </c>
      <c r="J56" s="20"/>
      <c r="K56" s="20"/>
      <c r="L56" s="20"/>
    </row>
    <row r="57" spans="2:12">
      <c r="B57" s="16" t="s">
        <v>70</v>
      </c>
      <c r="C57" s="11"/>
      <c r="D57" s="13">
        <v>3027</v>
      </c>
      <c r="E57" s="12">
        <f>4616.20009999992+0.674040743470192</f>
        <v>4616.8741407433899</v>
      </c>
      <c r="F57" s="12">
        <f>-288.676976117212-0.674040743470192</f>
        <v>-289.35101686068219</v>
      </c>
      <c r="G57" s="12">
        <f t="shared" si="1"/>
        <v>4327.5231238827073</v>
      </c>
      <c r="H57" s="3">
        <v>3</v>
      </c>
      <c r="J57" s="20"/>
      <c r="K57" s="20"/>
      <c r="L57" s="20"/>
    </row>
    <row r="58" spans="2:12">
      <c r="B58" s="10" t="s">
        <v>71</v>
      </c>
      <c r="C58" s="11"/>
      <c r="D58" s="13">
        <v>31</v>
      </c>
      <c r="E58" s="12">
        <v>63734.664740000335</v>
      </c>
      <c r="F58" s="12">
        <v>15770.538326025793</v>
      </c>
      <c r="G58" s="12">
        <f t="shared" si="1"/>
        <v>79505.203066026123</v>
      </c>
      <c r="H58" s="3">
        <v>3</v>
      </c>
      <c r="J58" s="20"/>
      <c r="K58" s="20"/>
      <c r="L58" s="20"/>
    </row>
    <row r="59" spans="2:12">
      <c r="B59" s="15" t="s">
        <v>72</v>
      </c>
      <c r="C59" s="11"/>
      <c r="D59" s="13">
        <v>311</v>
      </c>
      <c r="E59" s="12">
        <f>36383.80015-92.73848</f>
        <v>36291.061670000003</v>
      </c>
      <c r="F59" s="12">
        <f>14813.5739996257+2.61349975685496</f>
        <v>14816.187499382555</v>
      </c>
      <c r="G59" s="12">
        <f t="shared" si="1"/>
        <v>51107.249169382558</v>
      </c>
      <c r="H59" s="3">
        <v>3</v>
      </c>
      <c r="J59" s="20"/>
      <c r="K59" s="20"/>
      <c r="L59" s="20"/>
    </row>
    <row r="60" spans="2:12">
      <c r="B60" s="15" t="s">
        <v>73</v>
      </c>
      <c r="C60" s="11"/>
      <c r="D60" s="13">
        <v>312</v>
      </c>
      <c r="E60" s="12">
        <v>228.71429999999998</v>
      </c>
      <c r="F60" s="12">
        <v>-16.666227864357317</v>
      </c>
      <c r="G60" s="12">
        <f t="shared" si="1"/>
        <v>212.04807213564266</v>
      </c>
      <c r="H60" s="3">
        <v>3</v>
      </c>
      <c r="J60" s="20"/>
      <c r="K60" s="20"/>
      <c r="L60" s="20"/>
    </row>
    <row r="61" spans="2:12">
      <c r="B61" s="15" t="s">
        <v>74</v>
      </c>
      <c r="C61" s="11"/>
      <c r="D61" s="13">
        <v>313</v>
      </c>
      <c r="E61" s="12">
        <v>0</v>
      </c>
      <c r="F61" s="12">
        <v>0</v>
      </c>
      <c r="G61" s="12">
        <f t="shared" si="1"/>
        <v>0</v>
      </c>
      <c r="H61" s="3">
        <v>3</v>
      </c>
      <c r="J61" s="20"/>
      <c r="K61" s="20"/>
      <c r="L61" s="20"/>
    </row>
    <row r="62" spans="2:12">
      <c r="B62" s="15" t="s">
        <v>75</v>
      </c>
      <c r="C62" s="11"/>
      <c r="D62" s="13">
        <v>314</v>
      </c>
      <c r="E62" s="12">
        <v>13322.23582000034</v>
      </c>
      <c r="F62" s="12">
        <v>-400.22888457997618</v>
      </c>
      <c r="G62" s="12">
        <f t="shared" si="1"/>
        <v>12922.006935420364</v>
      </c>
      <c r="H62" s="3">
        <v>3</v>
      </c>
      <c r="J62" s="20"/>
      <c r="K62" s="20"/>
      <c r="L62" s="20"/>
    </row>
    <row r="63" spans="2:12">
      <c r="B63" s="15" t="s">
        <v>76</v>
      </c>
      <c r="C63" s="11"/>
      <c r="D63" s="13">
        <v>315</v>
      </c>
      <c r="E63" s="12">
        <v>0</v>
      </c>
      <c r="F63" s="12">
        <v>0</v>
      </c>
      <c r="G63" s="12">
        <f t="shared" si="1"/>
        <v>0</v>
      </c>
      <c r="H63" s="3">
        <v>3</v>
      </c>
      <c r="J63" s="20"/>
      <c r="K63" s="20"/>
      <c r="L63" s="20"/>
    </row>
    <row r="64" spans="2:12">
      <c r="B64" s="15" t="s">
        <v>77</v>
      </c>
      <c r="C64" s="11"/>
      <c r="D64" s="13">
        <v>316</v>
      </c>
      <c r="E64" s="12">
        <f>13799.91447+5.86358999982849</f>
        <v>13805.778059999828</v>
      </c>
      <c r="F64" s="12">
        <f>1373.85943884446-5.86358999982849</f>
        <v>1367.9958488446316</v>
      </c>
      <c r="G64" s="12">
        <f t="shared" si="1"/>
        <v>15173.77390884446</v>
      </c>
      <c r="H64" s="3">
        <v>3</v>
      </c>
      <c r="J64" s="20"/>
      <c r="K64" s="20"/>
      <c r="L64" s="20"/>
    </row>
    <row r="65" spans="2:12">
      <c r="B65" s="10" t="s">
        <v>78</v>
      </c>
      <c r="C65" s="11"/>
      <c r="D65" s="13">
        <v>32</v>
      </c>
      <c r="E65" s="12">
        <v>40209.428940743295</v>
      </c>
      <c r="F65" s="12">
        <v>-23884.836092282047</v>
      </c>
      <c r="G65" s="12">
        <f t="shared" si="1"/>
        <v>16324.592848461249</v>
      </c>
      <c r="H65" s="3">
        <v>3</v>
      </c>
      <c r="J65" s="20"/>
      <c r="K65" s="20"/>
      <c r="L65" s="20"/>
    </row>
    <row r="66" spans="2:12">
      <c r="B66" s="15" t="s">
        <v>7</v>
      </c>
      <c r="C66" s="11"/>
      <c r="D66" s="13"/>
      <c r="E66" s="12">
        <v>8421.7211800000005</v>
      </c>
      <c r="F66" s="12">
        <v>0</v>
      </c>
      <c r="G66" s="17">
        <f t="shared" si="1"/>
        <v>8421.7211800000005</v>
      </c>
      <c r="H66" s="11"/>
      <c r="J66" s="20"/>
      <c r="K66" s="20"/>
      <c r="L66" s="20"/>
    </row>
    <row r="67" spans="2:12">
      <c r="B67" s="15" t="s">
        <v>8</v>
      </c>
      <c r="C67" s="11"/>
      <c r="D67" s="13"/>
      <c r="E67" s="12">
        <v>9192.8855299999996</v>
      </c>
      <c r="F67" s="12">
        <v>0</v>
      </c>
      <c r="G67" s="17">
        <f t="shared" si="1"/>
        <v>9192.8855299999996</v>
      </c>
      <c r="H67" s="11"/>
      <c r="J67" s="20"/>
      <c r="K67" s="20"/>
      <c r="L67" s="20"/>
    </row>
    <row r="68" spans="2:12">
      <c r="B68" s="15" t="s">
        <v>9</v>
      </c>
      <c r="C68" s="11"/>
      <c r="D68" s="13"/>
      <c r="E68" s="12">
        <v>0</v>
      </c>
      <c r="F68" s="12">
        <v>0</v>
      </c>
      <c r="G68" s="12">
        <f t="shared" si="1"/>
        <v>0</v>
      </c>
      <c r="H68" s="11"/>
      <c r="J68" s="20"/>
      <c r="K68" s="20"/>
      <c r="L68" s="20"/>
    </row>
    <row r="69" spans="2:12">
      <c r="B69" s="15" t="s">
        <v>10</v>
      </c>
      <c r="C69" s="11"/>
      <c r="D69" s="13"/>
      <c r="E69" s="12">
        <v>0</v>
      </c>
      <c r="F69" s="12">
        <v>0</v>
      </c>
      <c r="G69" s="12">
        <f t="shared" si="1"/>
        <v>0</v>
      </c>
      <c r="H69" s="11"/>
      <c r="J69" s="20"/>
      <c r="K69" s="20"/>
      <c r="L69" s="20"/>
    </row>
    <row r="70" spans="2:12">
      <c r="B70" s="18" t="s">
        <v>11</v>
      </c>
      <c r="C70" s="11"/>
      <c r="D70" s="13"/>
      <c r="E70" s="12">
        <v>0</v>
      </c>
      <c r="F70" s="12">
        <v>0</v>
      </c>
      <c r="G70" s="12">
        <f t="shared" si="1"/>
        <v>0</v>
      </c>
      <c r="H70" s="11"/>
      <c r="J70" s="20"/>
      <c r="K70" s="20"/>
      <c r="L70" s="20"/>
    </row>
    <row r="71" spans="2:12">
      <c r="B71" s="15" t="s">
        <v>12</v>
      </c>
      <c r="C71" s="11"/>
      <c r="D71" s="13"/>
      <c r="E71" s="12">
        <v>0</v>
      </c>
      <c r="F71" s="12">
        <v>0</v>
      </c>
      <c r="G71" s="12">
        <f t="shared" si="1"/>
        <v>0</v>
      </c>
      <c r="H71" s="11"/>
      <c r="J71" s="20"/>
      <c r="K71" s="20"/>
      <c r="L71" s="20"/>
    </row>
    <row r="72" spans="2:12">
      <c r="B72" s="15" t="s">
        <v>13</v>
      </c>
      <c r="C72" s="11"/>
      <c r="D72" s="13"/>
      <c r="E72" s="12">
        <v>0</v>
      </c>
      <c r="F72" s="12">
        <v>0</v>
      </c>
      <c r="G72" s="12">
        <f t="shared" si="1"/>
        <v>0</v>
      </c>
      <c r="H72" s="11"/>
      <c r="J72" s="20"/>
      <c r="K72" s="20"/>
      <c r="L72" s="20"/>
    </row>
    <row r="73" spans="2:12">
      <c r="B73" s="15" t="s">
        <v>14</v>
      </c>
      <c r="C73" s="11"/>
      <c r="D73" s="13"/>
      <c r="E73" s="12">
        <v>0</v>
      </c>
      <c r="F73" s="12">
        <v>0</v>
      </c>
      <c r="G73" s="12">
        <f t="shared" si="1"/>
        <v>0</v>
      </c>
      <c r="H73" s="11"/>
      <c r="J73" s="20"/>
      <c r="K73" s="20"/>
      <c r="L73" s="20"/>
    </row>
    <row r="74" spans="2:12">
      <c r="B74" s="15"/>
      <c r="C74" s="11"/>
      <c r="D74" s="13"/>
      <c r="E74" s="12"/>
      <c r="F74" s="12"/>
      <c r="G74" s="17"/>
      <c r="H74" s="11"/>
      <c r="J74" s="20"/>
      <c r="K74" s="20"/>
      <c r="L74" s="20"/>
    </row>
    <row r="75" spans="2:12">
      <c r="B75" s="10" t="s">
        <v>79</v>
      </c>
      <c r="C75" s="11"/>
      <c r="D75" s="13">
        <v>34</v>
      </c>
      <c r="E75" s="12">
        <v>-212352.51649074809</v>
      </c>
      <c r="F75" s="12">
        <v>-37050.675561693097</v>
      </c>
      <c r="G75" s="12">
        <f t="shared" ref="G75:G121" si="2">+E75+F75</f>
        <v>-249403.19205244118</v>
      </c>
      <c r="H75" s="3">
        <v>3</v>
      </c>
      <c r="J75" s="20"/>
      <c r="K75" s="20"/>
      <c r="L75" s="20"/>
    </row>
    <row r="76" spans="2:12">
      <c r="B76" s="19" t="s">
        <v>80</v>
      </c>
      <c r="C76" s="11"/>
      <c r="D76" s="13">
        <v>341</v>
      </c>
      <c r="E76" s="12">
        <v>-151316.49514333118</v>
      </c>
      <c r="F76" s="12">
        <v>-20260.107929231053</v>
      </c>
      <c r="G76" s="12">
        <f t="shared" si="2"/>
        <v>-171576.60307256223</v>
      </c>
      <c r="H76" s="3">
        <v>3</v>
      </c>
      <c r="J76" s="20"/>
      <c r="K76" s="20"/>
      <c r="L76" s="20"/>
    </row>
    <row r="77" spans="2:12">
      <c r="B77" s="15" t="s">
        <v>33</v>
      </c>
      <c r="C77" s="11"/>
      <c r="D77" s="13">
        <v>3411</v>
      </c>
      <c r="E77" s="12">
        <v>-16293.587019999304</v>
      </c>
      <c r="F77" s="12">
        <v>336.59050999997595</v>
      </c>
      <c r="G77" s="12">
        <f t="shared" si="2"/>
        <v>-15956.996509999328</v>
      </c>
      <c r="H77" s="3">
        <v>3</v>
      </c>
      <c r="J77" s="20"/>
      <c r="K77" s="20"/>
      <c r="L77" s="20"/>
    </row>
    <row r="78" spans="2:12">
      <c r="B78" s="16" t="s">
        <v>34</v>
      </c>
      <c r="C78" s="11"/>
      <c r="D78" s="13">
        <v>34111</v>
      </c>
      <c r="E78" s="12">
        <v>-3740.5490699994953</v>
      </c>
      <c r="F78" s="12">
        <v>71.793619999972634</v>
      </c>
      <c r="G78" s="12">
        <f t="shared" si="2"/>
        <v>-3668.7554499995226</v>
      </c>
      <c r="H78" s="3">
        <v>3</v>
      </c>
      <c r="J78" s="20"/>
      <c r="K78" s="20"/>
      <c r="L78" s="20"/>
    </row>
    <row r="79" spans="2:12">
      <c r="B79" s="16" t="s">
        <v>35</v>
      </c>
      <c r="C79" s="11"/>
      <c r="D79" s="13">
        <v>34112</v>
      </c>
      <c r="E79" s="12">
        <v>-77.053029999999936</v>
      </c>
      <c r="F79" s="12">
        <v>0.30005999999999766</v>
      </c>
      <c r="G79" s="12">
        <f t="shared" si="2"/>
        <v>-76.752969999999934</v>
      </c>
      <c r="H79" s="3">
        <v>3</v>
      </c>
      <c r="J79" s="20"/>
      <c r="K79" s="20"/>
      <c r="L79" s="20"/>
    </row>
    <row r="80" spans="2:12">
      <c r="B80" s="16" t="s">
        <v>36</v>
      </c>
      <c r="C80" s="11"/>
      <c r="D80" s="13">
        <v>34113</v>
      </c>
      <c r="E80" s="12">
        <v>0</v>
      </c>
      <c r="F80" s="12">
        <v>0</v>
      </c>
      <c r="G80" s="12">
        <f t="shared" si="2"/>
        <v>0</v>
      </c>
      <c r="H80" s="3">
        <v>3</v>
      </c>
      <c r="J80" s="20"/>
      <c r="K80" s="20"/>
      <c r="L80" s="20"/>
    </row>
    <row r="81" spans="2:12">
      <c r="B81" s="16" t="s">
        <v>37</v>
      </c>
      <c r="C81" s="11"/>
      <c r="D81" s="13">
        <v>34114</v>
      </c>
      <c r="E81" s="12">
        <v>-10218.432999999772</v>
      </c>
      <c r="F81" s="12">
        <v>186.03303000000119</v>
      </c>
      <c r="G81" s="12">
        <f t="shared" si="2"/>
        <v>-10032.399969999771</v>
      </c>
      <c r="H81" s="3">
        <v>3</v>
      </c>
      <c r="J81" s="20"/>
      <c r="K81" s="20"/>
      <c r="L81" s="20"/>
    </row>
    <row r="82" spans="2:12">
      <c r="B82" s="16" t="s">
        <v>38</v>
      </c>
      <c r="C82" s="11"/>
      <c r="D82" s="13">
        <v>34115</v>
      </c>
      <c r="E82" s="12">
        <v>0</v>
      </c>
      <c r="F82" s="12">
        <v>0</v>
      </c>
      <c r="G82" s="12">
        <f t="shared" si="2"/>
        <v>0</v>
      </c>
      <c r="H82" s="3">
        <v>3</v>
      </c>
      <c r="J82" s="20"/>
      <c r="K82" s="20"/>
      <c r="L82" s="20"/>
    </row>
    <row r="83" spans="2:12">
      <c r="B83" s="16" t="s">
        <v>39</v>
      </c>
      <c r="C83" s="11"/>
      <c r="D83" s="13">
        <v>34116</v>
      </c>
      <c r="E83" s="12">
        <v>0</v>
      </c>
      <c r="F83" s="12">
        <v>0</v>
      </c>
      <c r="G83" s="12">
        <f t="shared" si="2"/>
        <v>0</v>
      </c>
      <c r="H83" s="3">
        <v>3</v>
      </c>
      <c r="J83" s="20"/>
      <c r="K83" s="20"/>
      <c r="L83" s="20"/>
    </row>
    <row r="84" spans="2:12">
      <c r="B84" s="16" t="s">
        <v>40</v>
      </c>
      <c r="C84" s="11"/>
      <c r="D84" s="13">
        <v>34117</v>
      </c>
      <c r="E84" s="12">
        <v>-2257.5519200000394</v>
      </c>
      <c r="F84" s="12">
        <v>78.463800000002138</v>
      </c>
      <c r="G84" s="12">
        <f t="shared" si="2"/>
        <v>-2179.0881200000372</v>
      </c>
      <c r="H84" s="3">
        <v>3</v>
      </c>
      <c r="J84" s="20"/>
      <c r="K84" s="20"/>
      <c r="L84" s="20"/>
    </row>
    <row r="85" spans="2:12">
      <c r="B85" s="15" t="s">
        <v>41</v>
      </c>
      <c r="C85" s="11"/>
      <c r="D85" s="13">
        <v>3412</v>
      </c>
      <c r="E85" s="12">
        <v>-69487.938599331887</v>
      </c>
      <c r="F85" s="12">
        <v>-5003.8095005238501</v>
      </c>
      <c r="G85" s="12">
        <f t="shared" si="2"/>
        <v>-74491.748099855729</v>
      </c>
      <c r="H85" s="3">
        <v>3</v>
      </c>
      <c r="J85" s="20"/>
      <c r="K85" s="20"/>
      <c r="L85" s="20"/>
    </row>
    <row r="86" spans="2:12">
      <c r="B86" s="15" t="s">
        <v>42</v>
      </c>
      <c r="C86" s="11"/>
      <c r="D86" s="13">
        <v>3413</v>
      </c>
      <c r="E86" s="12">
        <v>-26488.398330000109</v>
      </c>
      <c r="F86" s="12">
        <v>-2879.5866299329077</v>
      </c>
      <c r="G86" s="12">
        <f t="shared" si="2"/>
        <v>-29367.984959933015</v>
      </c>
      <c r="H86" s="3">
        <v>3</v>
      </c>
      <c r="J86" s="20"/>
      <c r="K86" s="20"/>
      <c r="L86" s="20"/>
    </row>
    <row r="87" spans="2:12">
      <c r="B87" s="16" t="s">
        <v>43</v>
      </c>
      <c r="C87" s="11"/>
      <c r="D87" s="13">
        <v>34131</v>
      </c>
      <c r="E87" s="12">
        <v>-8164.4340800001764</v>
      </c>
      <c r="F87" s="12">
        <v>-1065.0226407621046</v>
      </c>
      <c r="G87" s="12">
        <f t="shared" si="2"/>
        <v>-9229.4567207622804</v>
      </c>
      <c r="H87" s="3">
        <v>3</v>
      </c>
      <c r="J87" s="20"/>
      <c r="K87" s="20"/>
      <c r="L87" s="20"/>
    </row>
    <row r="88" spans="2:12">
      <c r="B88" s="16" t="s">
        <v>44</v>
      </c>
      <c r="C88" s="11"/>
      <c r="D88" s="13">
        <v>34132</v>
      </c>
      <c r="E88" s="12">
        <v>0</v>
      </c>
      <c r="F88" s="12">
        <v>0</v>
      </c>
      <c r="G88" s="12">
        <f t="shared" si="2"/>
        <v>0</v>
      </c>
      <c r="H88" s="3">
        <v>3</v>
      </c>
      <c r="J88" s="20"/>
      <c r="K88" s="20"/>
      <c r="L88" s="20"/>
    </row>
    <row r="89" spans="2:12">
      <c r="B89" s="16" t="s">
        <v>45</v>
      </c>
      <c r="C89" s="11"/>
      <c r="D89" s="13">
        <v>34133</v>
      </c>
      <c r="E89" s="12">
        <v>-3621.6473299999889</v>
      </c>
      <c r="F89" s="12">
        <v>-438.62863026882241</v>
      </c>
      <c r="G89" s="12">
        <f t="shared" si="2"/>
        <v>-4060.2759602688111</v>
      </c>
      <c r="H89" s="3">
        <v>3</v>
      </c>
      <c r="J89" s="20"/>
      <c r="K89" s="20"/>
      <c r="L89" s="20"/>
    </row>
    <row r="90" spans="2:12">
      <c r="B90" s="16" t="s">
        <v>46</v>
      </c>
      <c r="C90" s="11"/>
      <c r="D90" s="13">
        <v>34134</v>
      </c>
      <c r="E90" s="12">
        <v>-62.428789999999999</v>
      </c>
      <c r="F90" s="12">
        <v>-5.9170601732483989</v>
      </c>
      <c r="G90" s="12">
        <f t="shared" si="2"/>
        <v>-68.345850173248394</v>
      </c>
      <c r="H90" s="3">
        <v>3</v>
      </c>
      <c r="J90" s="20"/>
      <c r="K90" s="20"/>
      <c r="L90" s="20"/>
    </row>
    <row r="91" spans="2:12">
      <c r="B91" s="16" t="s">
        <v>47</v>
      </c>
      <c r="C91" s="11"/>
      <c r="D91" s="13">
        <v>34135</v>
      </c>
      <c r="E91" s="12">
        <v>-7936.6663299998827</v>
      </c>
      <c r="F91" s="12">
        <v>-741.6986723696441</v>
      </c>
      <c r="G91" s="12">
        <f t="shared" si="2"/>
        <v>-8678.3650023695263</v>
      </c>
      <c r="H91" s="3">
        <v>3</v>
      </c>
      <c r="J91" s="20"/>
      <c r="K91" s="20"/>
      <c r="L91" s="20"/>
    </row>
    <row r="92" spans="2:12">
      <c r="B92" s="16" t="s">
        <v>48</v>
      </c>
      <c r="C92" s="11"/>
      <c r="D92" s="13">
        <v>34136</v>
      </c>
      <c r="E92" s="12">
        <v>0</v>
      </c>
      <c r="F92" s="12">
        <v>0</v>
      </c>
      <c r="G92" s="12">
        <f t="shared" si="2"/>
        <v>0</v>
      </c>
      <c r="H92" s="3">
        <v>3</v>
      </c>
      <c r="J92" s="20"/>
      <c r="K92" s="20"/>
      <c r="L92" s="20"/>
    </row>
    <row r="93" spans="2:12">
      <c r="B93" s="16" t="s">
        <v>49</v>
      </c>
      <c r="C93" s="11"/>
      <c r="D93" s="13">
        <v>34137</v>
      </c>
      <c r="E93" s="12">
        <v>-6703.2218000000621</v>
      </c>
      <c r="F93" s="12">
        <v>-628.31962635908837</v>
      </c>
      <c r="G93" s="12">
        <f t="shared" si="2"/>
        <v>-7331.5414263591501</v>
      </c>
      <c r="H93" s="3">
        <v>3</v>
      </c>
      <c r="J93" s="20"/>
      <c r="K93" s="20"/>
      <c r="L93" s="20"/>
    </row>
    <row r="94" spans="2:12">
      <c r="B94" s="16" t="s">
        <v>50</v>
      </c>
      <c r="C94" s="11"/>
      <c r="D94" s="13">
        <v>34138</v>
      </c>
      <c r="E94" s="12">
        <v>0</v>
      </c>
      <c r="F94" s="12">
        <v>0</v>
      </c>
      <c r="G94" s="12">
        <f t="shared" si="2"/>
        <v>0</v>
      </c>
      <c r="H94" s="3">
        <v>3</v>
      </c>
      <c r="J94" s="20"/>
      <c r="K94" s="20"/>
      <c r="L94" s="20"/>
    </row>
    <row r="95" spans="2:12">
      <c r="B95" s="15" t="s">
        <v>51</v>
      </c>
      <c r="C95" s="11"/>
      <c r="D95" s="13">
        <v>3414</v>
      </c>
      <c r="E95" s="12">
        <v>-8613.0068800000008</v>
      </c>
      <c r="F95" s="12">
        <v>-1015.5076534972537</v>
      </c>
      <c r="G95" s="12">
        <f t="shared" si="2"/>
        <v>-9628.5145334972549</v>
      </c>
      <c r="H95" s="3">
        <v>3</v>
      </c>
      <c r="J95" s="20"/>
      <c r="K95" s="20"/>
      <c r="L95" s="20"/>
    </row>
    <row r="96" spans="2:12">
      <c r="B96" s="16" t="s">
        <v>52</v>
      </c>
      <c r="C96" s="11"/>
      <c r="D96" s="13">
        <v>34141</v>
      </c>
      <c r="E96" s="12">
        <v>-8267.8630300000023</v>
      </c>
      <c r="F96" s="12">
        <v>-994.52963175707214</v>
      </c>
      <c r="G96" s="12">
        <f t="shared" si="2"/>
        <v>-9262.3926617570742</v>
      </c>
      <c r="H96" s="3">
        <v>3</v>
      </c>
      <c r="J96" s="20"/>
      <c r="K96" s="20"/>
      <c r="L96" s="20"/>
    </row>
    <row r="97" spans="2:12">
      <c r="B97" s="16" t="s">
        <v>81</v>
      </c>
      <c r="C97" s="11"/>
      <c r="D97" s="13">
        <v>34142</v>
      </c>
      <c r="E97" s="12">
        <v>-123.12749999999998</v>
      </c>
      <c r="F97" s="12">
        <v>-0.75809362515511747</v>
      </c>
      <c r="G97" s="12">
        <f t="shared" si="2"/>
        <v>-123.8855936251551</v>
      </c>
      <c r="H97" s="3">
        <v>3</v>
      </c>
      <c r="J97" s="20"/>
      <c r="K97" s="20"/>
      <c r="L97" s="20"/>
    </row>
    <row r="98" spans="2:12">
      <c r="B98" s="16" t="s">
        <v>54</v>
      </c>
      <c r="C98" s="11"/>
      <c r="D98" s="13">
        <v>34143</v>
      </c>
      <c r="E98" s="12">
        <v>-59.696250000000042</v>
      </c>
      <c r="F98" s="12">
        <v>-3.8819769006716744</v>
      </c>
      <c r="G98" s="12">
        <f t="shared" si="2"/>
        <v>-63.578226900671716</v>
      </c>
      <c r="H98" s="3">
        <v>3</v>
      </c>
      <c r="J98" s="20"/>
      <c r="K98" s="20"/>
      <c r="L98" s="20"/>
    </row>
    <row r="99" spans="2:12">
      <c r="B99" s="16" t="s">
        <v>55</v>
      </c>
      <c r="C99" s="11"/>
      <c r="D99" s="13">
        <v>34144</v>
      </c>
      <c r="E99" s="12">
        <v>0</v>
      </c>
      <c r="F99" s="12">
        <v>0</v>
      </c>
      <c r="G99" s="12">
        <f t="shared" si="2"/>
        <v>0</v>
      </c>
      <c r="H99" s="3">
        <v>3</v>
      </c>
      <c r="J99" s="20"/>
      <c r="K99" s="20"/>
      <c r="L99" s="20"/>
    </row>
    <row r="100" spans="2:12">
      <c r="B100" s="16" t="s">
        <v>56</v>
      </c>
      <c r="C100" s="11"/>
      <c r="D100" s="13">
        <v>34145</v>
      </c>
      <c r="E100" s="12">
        <v>0</v>
      </c>
      <c r="F100" s="12">
        <v>0</v>
      </c>
      <c r="G100" s="12">
        <f t="shared" si="2"/>
        <v>0</v>
      </c>
      <c r="H100" s="3">
        <v>3</v>
      </c>
      <c r="J100" s="20"/>
      <c r="K100" s="20"/>
      <c r="L100" s="20"/>
    </row>
    <row r="101" spans="2:12">
      <c r="B101" s="16" t="s">
        <v>57</v>
      </c>
      <c r="C101" s="11" t="s">
        <v>0</v>
      </c>
      <c r="D101" s="13">
        <v>34146</v>
      </c>
      <c r="E101" s="12">
        <v>-162.32009999999997</v>
      </c>
      <c r="F101" s="12">
        <v>-16.337951214354746</v>
      </c>
      <c r="G101" s="12">
        <f t="shared" si="2"/>
        <v>-178.65805121435471</v>
      </c>
      <c r="H101" s="3">
        <v>3</v>
      </c>
      <c r="J101" s="20"/>
      <c r="K101" s="20"/>
      <c r="L101" s="20"/>
    </row>
    <row r="102" spans="2:12">
      <c r="B102" s="15" t="s">
        <v>58</v>
      </c>
      <c r="C102" s="11"/>
      <c r="D102" s="13">
        <v>3415</v>
      </c>
      <c r="E102" s="12">
        <v>-30433.564313999861</v>
      </c>
      <c r="F102" s="12">
        <v>-11697.794655277017</v>
      </c>
      <c r="G102" s="12">
        <f t="shared" si="2"/>
        <v>-42131.35896927688</v>
      </c>
      <c r="H102" s="3">
        <v>3</v>
      </c>
      <c r="J102" s="20"/>
      <c r="K102" s="20"/>
      <c r="L102" s="20"/>
    </row>
    <row r="103" spans="2:12">
      <c r="B103" s="16" t="s">
        <v>59</v>
      </c>
      <c r="C103" s="11"/>
      <c r="D103" s="13">
        <v>34151</v>
      </c>
      <c r="E103" s="12">
        <v>-2550.3643599999982</v>
      </c>
      <c r="F103" s="12">
        <v>-230.9214215291189</v>
      </c>
      <c r="G103" s="12">
        <f t="shared" si="2"/>
        <v>-2781.2857815291172</v>
      </c>
      <c r="H103" s="3">
        <v>3</v>
      </c>
      <c r="J103" s="20"/>
      <c r="K103" s="20"/>
      <c r="L103" s="20"/>
    </row>
    <row r="104" spans="2:12">
      <c r="B104" s="16" t="s">
        <v>60</v>
      </c>
      <c r="C104" s="11"/>
      <c r="D104" s="13">
        <v>34152</v>
      </c>
      <c r="E104" s="12">
        <v>-2439.01163</v>
      </c>
      <c r="F104" s="12">
        <v>-248.53294369088439</v>
      </c>
      <c r="G104" s="12">
        <f t="shared" si="2"/>
        <v>-2687.5445736908841</v>
      </c>
      <c r="H104" s="3">
        <v>3</v>
      </c>
      <c r="J104" s="20"/>
      <c r="K104" s="20"/>
      <c r="L104" s="20"/>
    </row>
    <row r="105" spans="2:12">
      <c r="B105" s="16" t="s">
        <v>61</v>
      </c>
      <c r="C105" s="11"/>
      <c r="D105" s="13">
        <v>34153</v>
      </c>
      <c r="E105" s="12">
        <v>0</v>
      </c>
      <c r="F105" s="12">
        <v>0</v>
      </c>
      <c r="G105" s="12">
        <f t="shared" si="2"/>
        <v>0</v>
      </c>
      <c r="H105" s="3">
        <v>3</v>
      </c>
      <c r="J105" s="20"/>
      <c r="K105" s="20"/>
      <c r="L105" s="20"/>
    </row>
    <row r="106" spans="2:12">
      <c r="B106" s="16" t="s">
        <v>62</v>
      </c>
      <c r="C106" s="11"/>
      <c r="D106" s="13">
        <v>34154</v>
      </c>
      <c r="E106" s="12">
        <v>0</v>
      </c>
      <c r="F106" s="12">
        <v>0</v>
      </c>
      <c r="G106" s="12">
        <f t="shared" si="2"/>
        <v>0</v>
      </c>
      <c r="H106" s="3">
        <v>3</v>
      </c>
      <c r="J106" s="20"/>
      <c r="K106" s="20"/>
      <c r="L106" s="20"/>
    </row>
    <row r="107" spans="2:12">
      <c r="B107" s="16" t="s">
        <v>63</v>
      </c>
      <c r="C107" s="11"/>
      <c r="D107" s="13">
        <v>34155</v>
      </c>
      <c r="E107" s="12">
        <v>-25444.188323999864</v>
      </c>
      <c r="F107" s="12">
        <v>-11218.340290057014</v>
      </c>
      <c r="G107" s="12">
        <f t="shared" si="2"/>
        <v>-36662.528614056879</v>
      </c>
      <c r="H107" s="3">
        <v>3</v>
      </c>
      <c r="J107" s="20"/>
      <c r="K107" s="20"/>
      <c r="L107" s="20"/>
    </row>
    <row r="108" spans="2:12">
      <c r="B108" s="14" t="s">
        <v>82</v>
      </c>
      <c r="C108" s="11"/>
      <c r="D108" s="13">
        <v>342</v>
      </c>
      <c r="E108" s="12">
        <v>-15108.33378741667</v>
      </c>
      <c r="F108" s="12">
        <v>-3123.7679531763201</v>
      </c>
      <c r="G108" s="12">
        <f t="shared" si="2"/>
        <v>-18232.101740592989</v>
      </c>
      <c r="H108" s="3">
        <v>3</v>
      </c>
      <c r="J108" s="20"/>
      <c r="K108" s="20"/>
      <c r="L108" s="20"/>
    </row>
    <row r="109" spans="2:12">
      <c r="B109" s="15" t="s">
        <v>66</v>
      </c>
      <c r="C109" s="11"/>
      <c r="D109" s="13">
        <v>3421</v>
      </c>
      <c r="E109" s="12">
        <v>-7805.2430400000076</v>
      </c>
      <c r="F109" s="12">
        <v>-2844.0319054218617</v>
      </c>
      <c r="G109" s="12">
        <f t="shared" si="2"/>
        <v>-10649.274945421868</v>
      </c>
      <c r="H109" s="3">
        <v>3</v>
      </c>
      <c r="J109" s="20"/>
      <c r="K109" s="20"/>
      <c r="L109" s="20"/>
    </row>
    <row r="110" spans="2:12">
      <c r="B110" s="15" t="s">
        <v>67</v>
      </c>
      <c r="C110" s="11"/>
      <c r="D110" s="13">
        <v>3422</v>
      </c>
      <c r="E110" s="12">
        <v>-232.63535000000002</v>
      </c>
      <c r="F110" s="12">
        <v>0</v>
      </c>
      <c r="G110" s="12">
        <f t="shared" si="2"/>
        <v>-232.63535000000002</v>
      </c>
      <c r="H110" s="3">
        <v>3</v>
      </c>
      <c r="J110" s="20"/>
      <c r="K110" s="20"/>
      <c r="L110" s="20"/>
    </row>
    <row r="111" spans="2:12">
      <c r="B111" s="15" t="s">
        <v>68</v>
      </c>
      <c r="C111" s="11"/>
      <c r="D111" s="13">
        <v>3423</v>
      </c>
      <c r="E111" s="12">
        <v>-4008.0161687499917</v>
      </c>
      <c r="F111" s="12">
        <v>-330.09497775444481</v>
      </c>
      <c r="G111" s="12">
        <f t="shared" si="2"/>
        <v>-4338.1111465044369</v>
      </c>
      <c r="H111" s="3">
        <v>3</v>
      </c>
      <c r="J111" s="20"/>
      <c r="K111" s="20"/>
      <c r="L111" s="20"/>
    </row>
    <row r="112" spans="2:12">
      <c r="B112" s="15" t="s">
        <v>69</v>
      </c>
      <c r="C112" s="11"/>
      <c r="D112" s="13">
        <v>3424</v>
      </c>
      <c r="E112" s="12">
        <v>0</v>
      </c>
      <c r="F112" s="12">
        <v>0</v>
      </c>
      <c r="G112" s="12">
        <f t="shared" si="2"/>
        <v>0</v>
      </c>
      <c r="H112" s="3">
        <v>3</v>
      </c>
      <c r="J112" s="20"/>
      <c r="K112" s="20"/>
      <c r="L112" s="20"/>
    </row>
    <row r="113" spans="2:12">
      <c r="B113" s="15" t="s">
        <v>15</v>
      </c>
      <c r="C113" s="11"/>
      <c r="D113" s="13">
        <v>3425</v>
      </c>
      <c r="E113" s="12">
        <v>0</v>
      </c>
      <c r="F113" s="12">
        <v>0</v>
      </c>
      <c r="G113" s="12">
        <f t="shared" si="2"/>
        <v>0</v>
      </c>
      <c r="H113" s="3">
        <v>3</v>
      </c>
      <c r="J113" s="20"/>
      <c r="K113" s="20"/>
      <c r="L113" s="20"/>
    </row>
    <row r="114" spans="2:12">
      <c r="B114" s="15" t="s">
        <v>70</v>
      </c>
      <c r="C114" s="11"/>
      <c r="D114" s="13">
        <v>3426</v>
      </c>
      <c r="E114" s="12">
        <v>-3062.4392286666712</v>
      </c>
      <c r="F114" s="12">
        <v>50.358929999986195</v>
      </c>
      <c r="G114" s="12">
        <f t="shared" si="2"/>
        <v>-3012.0802986666849</v>
      </c>
      <c r="H114" s="3">
        <v>3</v>
      </c>
      <c r="J114" s="20"/>
      <c r="K114" s="20"/>
      <c r="L114" s="20"/>
    </row>
    <row r="115" spans="2:12">
      <c r="B115" s="14" t="s">
        <v>83</v>
      </c>
      <c r="C115" s="11"/>
      <c r="D115" s="13">
        <v>343</v>
      </c>
      <c r="E115" s="12">
        <v>-45927.687560000268</v>
      </c>
      <c r="F115" s="12">
        <v>-13666.799679285718</v>
      </c>
      <c r="G115" s="12">
        <f t="shared" si="2"/>
        <v>-59594.487239285983</v>
      </c>
      <c r="H115" s="3">
        <v>3</v>
      </c>
      <c r="J115" s="20"/>
      <c r="K115" s="20"/>
      <c r="L115" s="20"/>
    </row>
    <row r="116" spans="2:12">
      <c r="B116" s="15" t="s">
        <v>72</v>
      </c>
      <c r="C116" s="11"/>
      <c r="D116" s="13">
        <v>3431</v>
      </c>
      <c r="E116" s="12">
        <v>-25049.343599999993</v>
      </c>
      <c r="F116" s="12">
        <v>-11766.547105651922</v>
      </c>
      <c r="G116" s="12">
        <f t="shared" si="2"/>
        <v>-36815.890705651917</v>
      </c>
      <c r="H116" s="3">
        <v>3</v>
      </c>
      <c r="J116" s="20"/>
      <c r="K116" s="20"/>
      <c r="L116" s="20"/>
    </row>
    <row r="117" spans="2:12">
      <c r="B117" s="15" t="s">
        <v>73</v>
      </c>
      <c r="C117" s="11"/>
      <c r="D117" s="13">
        <v>3432</v>
      </c>
      <c r="E117" s="12">
        <v>-95.297750000000036</v>
      </c>
      <c r="F117" s="12">
        <v>-3.4186198250282613</v>
      </c>
      <c r="G117" s="12">
        <f t="shared" si="2"/>
        <v>-98.716369825028295</v>
      </c>
      <c r="H117" s="3">
        <v>3</v>
      </c>
      <c r="J117" s="20"/>
      <c r="K117" s="20"/>
      <c r="L117" s="20"/>
    </row>
    <row r="118" spans="2:12">
      <c r="B118" s="15" t="s">
        <v>74</v>
      </c>
      <c r="C118" s="11"/>
      <c r="D118" s="13">
        <v>3433</v>
      </c>
      <c r="E118" s="12">
        <v>0</v>
      </c>
      <c r="F118" s="12">
        <v>0</v>
      </c>
      <c r="G118" s="12">
        <f t="shared" si="2"/>
        <v>0</v>
      </c>
      <c r="H118" s="3">
        <v>3</v>
      </c>
      <c r="J118" s="20"/>
      <c r="K118" s="20"/>
      <c r="L118" s="20"/>
    </row>
    <row r="119" spans="2:12">
      <c r="B119" s="15" t="s">
        <v>75</v>
      </c>
      <c r="C119" s="11"/>
      <c r="D119" s="13">
        <v>3434</v>
      </c>
      <c r="E119" s="12">
        <v>-8544.0380700002715</v>
      </c>
      <c r="F119" s="12">
        <v>-337.57812519769743</v>
      </c>
      <c r="G119" s="12">
        <f t="shared" si="2"/>
        <v>-8881.6161951979684</v>
      </c>
      <c r="H119" s="3">
        <v>3</v>
      </c>
      <c r="J119" s="20"/>
      <c r="K119" s="20"/>
      <c r="L119" s="20"/>
    </row>
    <row r="120" spans="2:12">
      <c r="B120" s="15" t="s">
        <v>76</v>
      </c>
      <c r="C120" s="11"/>
      <c r="D120" s="13">
        <v>3435</v>
      </c>
      <c r="E120" s="12">
        <v>0</v>
      </c>
      <c r="F120" s="12">
        <v>0</v>
      </c>
      <c r="G120" s="12">
        <f t="shared" si="2"/>
        <v>0</v>
      </c>
      <c r="H120" s="3">
        <v>3</v>
      </c>
      <c r="J120" s="20"/>
      <c r="K120" s="20"/>
      <c r="L120" s="20"/>
    </row>
    <row r="121" spans="2:12">
      <c r="B121" s="15" t="s">
        <v>77</v>
      </c>
      <c r="C121" s="11"/>
      <c r="D121" s="13">
        <v>3436</v>
      </c>
      <c r="E121" s="12">
        <v>-12239.008140000002</v>
      </c>
      <c r="F121" s="12">
        <v>-1559.2558286110702</v>
      </c>
      <c r="G121" s="12">
        <f t="shared" si="2"/>
        <v>-13798.263968611072</v>
      </c>
      <c r="H121" s="3">
        <v>3</v>
      </c>
      <c r="J121" s="20"/>
      <c r="K121" s="20"/>
      <c r="L121" s="20"/>
    </row>
    <row r="122" spans="2:12">
      <c r="B122" s="10"/>
      <c r="C122" s="11"/>
      <c r="D122" s="11"/>
      <c r="E122" s="12"/>
      <c r="F122" s="12"/>
      <c r="G122" s="11"/>
      <c r="H122" s="11"/>
      <c r="J122" s="20"/>
      <c r="K122" s="20"/>
      <c r="L122" s="20"/>
    </row>
    <row r="123" spans="2:12">
      <c r="B123" s="10" t="s">
        <v>84</v>
      </c>
      <c r="C123" s="11"/>
      <c r="D123" s="11"/>
      <c r="E123" s="12">
        <v>49421</v>
      </c>
      <c r="F123" s="12">
        <v>-192.36718999999999</v>
      </c>
      <c r="G123" s="12">
        <f t="shared" ref="G123:G126" si="3">+E123+F123</f>
        <v>49228.632810000003</v>
      </c>
      <c r="H123" s="11"/>
      <c r="J123" s="20"/>
      <c r="K123" s="20"/>
      <c r="L123" s="20"/>
    </row>
    <row r="124" spans="2:12">
      <c r="B124" s="4" t="s">
        <v>16</v>
      </c>
      <c r="C124" s="3"/>
      <c r="D124" s="6">
        <v>42</v>
      </c>
      <c r="E124" s="7">
        <v>33751</v>
      </c>
      <c r="F124" s="7">
        <v>0</v>
      </c>
      <c r="G124" s="9">
        <f t="shared" si="3"/>
        <v>33751</v>
      </c>
      <c r="H124" s="3">
        <v>3</v>
      </c>
      <c r="J124" s="20"/>
      <c r="K124" s="20"/>
      <c r="L124" s="20"/>
    </row>
    <row r="125" spans="2:12">
      <c r="B125" s="4" t="s">
        <v>17</v>
      </c>
      <c r="C125" s="3"/>
      <c r="D125" s="6">
        <v>43</v>
      </c>
      <c r="E125" s="7">
        <v>10506.880210000001</v>
      </c>
      <c r="F125" s="7">
        <v>0</v>
      </c>
      <c r="G125" s="9">
        <f t="shared" si="3"/>
        <v>10506.880210000001</v>
      </c>
      <c r="H125" s="3">
        <v>3</v>
      </c>
      <c r="J125" s="20"/>
      <c r="K125" s="20"/>
      <c r="L125" s="20"/>
    </row>
    <row r="126" spans="2:12">
      <c r="B126" s="4" t="s">
        <v>18</v>
      </c>
      <c r="C126" s="3"/>
      <c r="D126" s="6">
        <v>46</v>
      </c>
      <c r="E126" s="7">
        <v>5163</v>
      </c>
      <c r="F126" s="7">
        <v>-192.36718999999999</v>
      </c>
      <c r="G126" s="9">
        <f t="shared" si="3"/>
        <v>4970.6328100000001</v>
      </c>
      <c r="H126" s="3">
        <v>3</v>
      </c>
      <c r="J126" s="20"/>
      <c r="K126" s="20"/>
      <c r="L126" s="20"/>
    </row>
    <row r="127" spans="2:12">
      <c r="B127" s="3"/>
      <c r="C127" s="3"/>
      <c r="D127" s="3"/>
      <c r="E127" s="7"/>
      <c r="F127" s="7"/>
      <c r="G127" s="3"/>
      <c r="H127" s="3"/>
      <c r="J127" s="20"/>
      <c r="K127" s="20"/>
      <c r="L127" s="20"/>
    </row>
    <row r="128" spans="2:12">
      <c r="B128" s="2" t="s">
        <v>85</v>
      </c>
      <c r="C128" s="3"/>
      <c r="D128" s="3"/>
      <c r="E128" s="7">
        <v>92797</v>
      </c>
      <c r="F128" s="7">
        <v>0</v>
      </c>
      <c r="G128" s="9">
        <f t="shared" ref="G128:G130" si="4">+E128+F128</f>
        <v>92797</v>
      </c>
      <c r="H128" s="3"/>
      <c r="J128" s="20"/>
      <c r="K128" s="20"/>
      <c r="L128" s="20"/>
    </row>
    <row r="129" spans="2:12">
      <c r="B129" s="4" t="s">
        <v>17</v>
      </c>
      <c r="C129" s="3"/>
      <c r="D129" s="6">
        <v>43</v>
      </c>
      <c r="E129" s="7">
        <v>90887.316160000002</v>
      </c>
      <c r="F129" s="7">
        <v>0</v>
      </c>
      <c r="G129" s="9">
        <f t="shared" si="4"/>
        <v>90887.316160000002</v>
      </c>
      <c r="H129" s="3"/>
      <c r="J129" s="20"/>
      <c r="K129" s="20"/>
      <c r="L129" s="20"/>
    </row>
    <row r="130" spans="2:12">
      <c r="B130" s="4" t="s">
        <v>19</v>
      </c>
      <c r="C130" s="3"/>
      <c r="D130" s="6">
        <v>46</v>
      </c>
      <c r="E130" s="7">
        <v>1910</v>
      </c>
      <c r="F130" s="7">
        <v>0</v>
      </c>
      <c r="G130" s="9">
        <f t="shared" si="4"/>
        <v>1910</v>
      </c>
      <c r="H130" s="3"/>
      <c r="J130" s="20"/>
      <c r="K130" s="20"/>
      <c r="L130" s="20"/>
    </row>
    <row r="131" spans="2:12">
      <c r="B131" s="3"/>
      <c r="C131" s="3"/>
      <c r="D131" s="3"/>
      <c r="E131" s="7"/>
      <c r="F131" s="7"/>
      <c r="G131" s="3"/>
      <c r="H131" s="3"/>
      <c r="J131" s="20"/>
      <c r="K131" s="20"/>
      <c r="L131" s="20"/>
    </row>
    <row r="132" spans="2:12">
      <c r="B132" s="2" t="s">
        <v>86</v>
      </c>
      <c r="C132" s="3"/>
      <c r="D132" s="3"/>
      <c r="E132" s="7">
        <v>56825.508700000064</v>
      </c>
      <c r="F132" s="7">
        <v>-25253.441554633962</v>
      </c>
      <c r="G132" s="9">
        <f t="shared" ref="G132:G135" si="5">+E132+F132</f>
        <v>31572.067145366102</v>
      </c>
      <c r="H132" s="3"/>
      <c r="J132" s="20"/>
      <c r="K132" s="20"/>
      <c r="L132" s="20"/>
    </row>
    <row r="133" spans="2:12">
      <c r="B133" s="4" t="s">
        <v>20</v>
      </c>
      <c r="C133" s="3"/>
      <c r="D133" s="6">
        <v>50</v>
      </c>
      <c r="E133" s="7">
        <v>129256.05336000001</v>
      </c>
      <c r="F133" s="7">
        <v>0</v>
      </c>
      <c r="G133" s="9">
        <f t="shared" si="5"/>
        <v>129256.05336000001</v>
      </c>
      <c r="H133" s="3"/>
      <c r="J133" s="20"/>
      <c r="K133" s="20"/>
      <c r="L133" s="20"/>
    </row>
    <row r="134" spans="2:12">
      <c r="B134" s="4" t="s">
        <v>21</v>
      </c>
      <c r="C134" s="3"/>
      <c r="D134" s="6">
        <v>59</v>
      </c>
      <c r="E134" s="7">
        <v>-72430.544659999941</v>
      </c>
      <c r="F134" s="7">
        <v>0</v>
      </c>
      <c r="G134" s="9">
        <f t="shared" si="5"/>
        <v>-72430.544659999941</v>
      </c>
      <c r="H134" s="3"/>
      <c r="J134" s="20"/>
      <c r="K134" s="20"/>
      <c r="L134" s="20"/>
    </row>
    <row r="135" spans="2:12">
      <c r="B135" s="4" t="s">
        <v>22</v>
      </c>
      <c r="C135" s="3"/>
      <c r="D135" s="6">
        <v>58</v>
      </c>
      <c r="E135" s="7">
        <v>0</v>
      </c>
      <c r="F135" s="7">
        <v>-25253.441554633962</v>
      </c>
      <c r="G135" s="9">
        <f t="shared" si="5"/>
        <v>-25253.441554633962</v>
      </c>
      <c r="H135" s="3"/>
      <c r="J135" s="20"/>
      <c r="K135" s="20"/>
      <c r="L135" s="20"/>
    </row>
    <row r="137" spans="2:12">
      <c r="E137" s="24"/>
      <c r="F137" s="24"/>
      <c r="G137" s="24"/>
    </row>
  </sheetData>
  <pageMargins left="0.23622047244094491" right="0.23622047244094491" top="0.74803149606299213" bottom="0.74803149606299213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1</vt:lpstr>
      <vt:lpstr>'informe 1'!Títulos_a_imprimir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2019-06-20T23:11:45Z</cp:lastPrinted>
  <dcterms:created xsi:type="dcterms:W3CDTF">2019-05-22T00:37:53Z</dcterms:created>
  <dcterms:modified xsi:type="dcterms:W3CDTF">2019-07-23T14:52:57Z</dcterms:modified>
</cp:coreProperties>
</file>