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55" yWindow="65341" windowWidth="8745" windowHeight="11760" tabRatio="849" activeTab="0"/>
  </bookViews>
  <sheets>
    <sheet name="Portada" sheetId="1" r:id="rId1"/>
    <sheet name="Resumen" sheetId="2" r:id="rId2"/>
    <sheet name="Cargo Fija" sheetId="3" r:id="rId3"/>
    <sheet name="Cargo Plataforma" sheetId="4" r:id="rId4"/>
  </sheets>
  <definedNames>
    <definedName name="_xlnm.Print_Area" localSheetId="2">'Cargo Fija'!$A$1:$M$22</definedName>
    <definedName name="_xlnm.Print_Area" localSheetId="3">'Cargo Plataforma'!$A$1:$S$22</definedName>
  </definedNames>
  <calcPr fullCalcOnLoad="1"/>
</workbook>
</file>

<file path=xl/sharedStrings.xml><?xml version="1.0" encoding="utf-8"?>
<sst xmlns="http://schemas.openxmlformats.org/spreadsheetml/2006/main" count="83" uniqueCount="55">
  <si>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</si>
  <si>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</si>
  <si>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</si>
  <si>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</si>
  <si>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</si>
  <si>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</si>
  <si>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</si>
  <si>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</si>
  <si>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</si>
  <si>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</si>
  <si>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</si>
  <si>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</si>
  <si>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</si>
  <si>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</si>
  <si>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</si>
  <si>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</si>
  <si>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</si>
  <si>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</si>
  <si>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</si>
  <si>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</si>
  <si>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</si>
  <si>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</si>
  <si>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</si>
  <si>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</si>
  <si>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</si>
  <si>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</si>
  <si>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</si>
  <si>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</si>
  <si>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</si>
  <si>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</si>
  <si>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</si>
  <si>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</si>
  <si>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</si>
  <si>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e/ Cargo que concesionario cobraría al operador rural. </t>
  </si>
  <si>
    <t xml:space="preserve">f/ Cargo que concesionario cobraría a operador urbano. </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</si>
  <si>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</si>
  <si>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</si>
  <si>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</si>
  <si>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</si>
  <si>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</si>
  <si>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</si>
  <si>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</si>
  <si>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</si>
  <si>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</si>
  <si>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</si>
  <si>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</si>
  <si>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</si>
  <si>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</si>
  <si>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</si>
  <si>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NEXTEL</t>
  </si>
  <si>
    <r>
      <t>Cargo Rural</t>
    </r>
    <r>
      <rPr>
        <b/>
        <sz val="11"/>
        <rFont val="Calibri"/>
        <family val="2"/>
      </rPr>
      <t xml:space="preserve"> e/</t>
    </r>
  </si>
  <si>
    <r>
      <t xml:space="preserve">Cargo Urbano </t>
    </r>
    <r>
      <rPr>
        <b/>
        <sz val="11"/>
        <rFont val="Calibri"/>
        <family val="2"/>
      </rPr>
      <t>f/</t>
    </r>
  </si>
  <si>
    <t>ENTEL</t>
  </si>
  <si>
    <r>
      <t>Cargo Vigente</t>
    </r>
    <r>
      <rPr>
        <b/>
        <sz val="11"/>
        <rFont val="Calibri"/>
        <family val="2"/>
      </rPr>
      <t xml:space="preserve"> d/</t>
    </r>
  </si>
  <si>
    <t>ANEXO Nº 03:
HOJA DE CÁLCULO DE ESTIMACIÓN DE CARGOS DIFERENCIADOS 2016
(Resolución Nº 038-2010-CD/OSIPTEL)</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</si>
</sst>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_ * #,##0.000_ ;_ * \-#,##0.000_ ;_ * &quot;-&quot;??_ ;_ @_ "/>
    <numFmt numFmtId="185" formatCode="_ * #,##0.0000_ ;_ * \-#,##0.0000_ ;_ * &quot;-&quot;??_ ;_ @_ "/>
    <numFmt numFmtId="186" formatCode="_ * #,##0.00000_ ;_ * \-#,##0.00000_ ;_ * &quot;-&quot;??_ ;_ @_ "/>
    <numFmt numFmtId="187" formatCode="_-* #,##0.00000\ _€_-;\-* #,##0.00000\ _€_-;_-* &quot;-&quot;?????\ _€_-;_-@_-"/>
    <numFmt numFmtId="188" formatCode="0.000"/>
    <numFmt numFmtId="189" formatCode="0.0"/>
    <numFmt numFmtId="190" formatCode="0.0000"/>
    <numFmt numFmtId="191" formatCode="0.00000"/>
    <numFmt numFmtId="192" formatCode="[$-C0A]dddd\,\ dd&quot; de &quot;mmmm&quot; de &quot;yyyy"/>
    <numFmt numFmtId="193" formatCode="[$-C0A]d\-mmm\-yy;@"/>
    <numFmt numFmtId="194" formatCode="dd\-mm\-yy;@"/>
    <numFmt numFmtId="195" formatCode="_ * #,##0.0_ ;_ * \-#,##0.0_ ;_ * &quot;-&quot;??_ ;_ @_ "/>
    <numFmt numFmtId="196" formatCode="_ * #,##0_ ;_ * \-#,##0_ ;_ * &quot;-&quot;??_ ;_ @_ "/>
    <numFmt numFmtId="197" formatCode="_ * #,##0.000_ ;_ * \-#,##0.000_ ;_ * &quot;-&quot;???_ ;_ @_ "/>
    <numFmt numFmtId="198" formatCode="_-&quot;$&quot;* #,##0.00_-;\-&quot;$&quot;* #,##0.00_-;_-&quot;$&quot;* &quot;-&quot;??_-;_-@_-"/>
    <numFmt numFmtId="199" formatCode="_-&quot;$&quot;* #,##0.00000_-;\-&quot;$&quot;* #,##0.00000_-;_-&quot;$&quot;* &quot;-&quot;??_-;_-@_-"/>
    <numFmt numFmtId="200" formatCode="#,##0.000"/>
    <numFmt numFmtId="201" formatCode="#,##0.00000"/>
    <numFmt numFmtId="202" formatCode="0.0000000"/>
    <numFmt numFmtId="203" formatCode="0.000000"/>
    <numFmt numFmtId="204" formatCode="#,##0.0"/>
    <numFmt numFmtId="205" formatCode="_-* #,##0.00_-;\-* #,##0.00_-;_-* &quot;-&quot;??_-;_-@_-"/>
    <numFmt numFmtId="206" formatCode="_-* #,##0.000\ _€_-;\-* #,##0.000\ _€_-;_-* &quot;-&quot;???\ _€_-;_-@_-"/>
  </numFmts>
  <fonts count="64">
    <font>
      <sz val="11"/>
      <color theme="1"/>
      <name val="Calibri"/>
      <family val="2"/>
    </font>
    <font>
      <sz val="11"/>
      <color indexed="8"/>
      <name val="Calibri"/>
      <family val="2"/>
    </font>
    <font>
      <b/>
      <sz val="16"/>
      <name val="Arial"/>
      <family val="2"/>
    </font>
    <font>
      <u val="single"/>
      <sz val="10"/>
      <color indexed="12"/>
      <name val="Arial"/>
      <family val="2"/>
    </font>
    <font>
      <b/>
      <sz val="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sz val="11"/>
      <name val="Calibri"/>
      <family val="2"/>
    </font>
    <font>
      <b/>
      <sz val="16"/>
      <name val="Calibri"/>
      <family val="2"/>
    </font>
    <font>
      <b/>
      <sz val="12"/>
      <name val="Calibri"/>
      <family val="2"/>
    </font>
    <font>
      <sz val="9"/>
      <name val="Calibri"/>
      <family val="2"/>
    </font>
    <font>
      <sz val="10"/>
      <name val="Calibri"/>
      <family val="2"/>
    </font>
    <font>
      <b/>
      <sz val="9"/>
      <name val="Arial"/>
      <family val="2"/>
    </font>
    <font>
      <sz val="9"/>
      <name val="Arial"/>
      <family val="2"/>
    </font>
    <font>
      <b/>
      <u val="single"/>
      <sz val="1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b/>
      <sz val="20"/>
      <color rgb="FFFF0000"/>
      <name val="Calibri"/>
      <family val="2"/>
    </font>
    <font>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n"/>
      <right style="thin"/>
      <top style="thin"/>
      <bottom style="thin"/>
    </border>
    <border>
      <left>
        <color indexed="63"/>
      </left>
      <right>
        <color indexed="63"/>
      </right>
      <top style="thin">
        <color theme="0"/>
      </top>
      <bottom style="thin">
        <color theme="0"/>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n"/>
      <right style="thin"/>
      <top style="thin"/>
      <bottom>
        <color indexed="63"/>
      </bottom>
    </border>
    <border>
      <left style="thick">
        <color theme="5" tint="-0.24993999302387238"/>
      </left>
      <right>
        <color indexed="63"/>
      </right>
      <top style="thin">
        <color theme="0"/>
      </top>
      <bottom style="thin">
        <color theme="0"/>
      </bottom>
    </border>
    <border>
      <left style="thin">
        <color theme="0"/>
      </left>
      <right style="thin">
        <color theme="0"/>
      </right>
      <top>
        <color indexed="63"/>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98">
    <xf numFmtId="0" fontId="0" fillId="0" borderId="0" xfId="0" applyFont="1" applyAlignment="1">
      <alignment/>
    </xf>
    <xf numFmtId="0" fontId="0" fillId="33" borderId="0" xfId="0" applyFill="1" applyAlignment="1">
      <alignment/>
    </xf>
    <xf numFmtId="2" fontId="2" fillId="33" borderId="0" xfId="0" applyNumberFormat="1" applyFont="1" applyFill="1" applyAlignment="1">
      <alignment horizontal="center" vertical="center" wrapText="1"/>
    </xf>
    <xf numFmtId="2" fontId="4" fillId="33" borderId="0" xfId="0" applyNumberFormat="1" applyFont="1" applyFill="1" applyAlignment="1">
      <alignment horizontal="center" vertical="center" wrapText="1"/>
    </xf>
    <xf numFmtId="0" fontId="59" fillId="33" borderId="0" xfId="0" applyFont="1" applyFill="1" applyAlignment="1">
      <alignment/>
    </xf>
    <xf numFmtId="2" fontId="4" fillId="33" borderId="0" xfId="0" applyNumberFormat="1" applyFont="1" applyFill="1" applyAlignment="1">
      <alignment horizontal="left" vertical="center" wrapText="1"/>
    </xf>
    <xf numFmtId="0" fontId="54" fillId="33" borderId="0" xfId="0" applyFont="1" applyFill="1" applyAlignment="1">
      <alignment/>
    </xf>
    <xf numFmtId="2" fontId="0" fillId="0" borderId="0" xfId="0" applyNumberFormat="1" applyAlignment="1">
      <alignment/>
    </xf>
    <xf numFmtId="2" fontId="60" fillId="0" borderId="0" xfId="0" applyNumberFormat="1" applyFont="1" applyAlignment="1">
      <alignment/>
    </xf>
    <xf numFmtId="0" fontId="61" fillId="0" borderId="0" xfId="0" applyFont="1" applyAlignment="1">
      <alignment/>
    </xf>
    <xf numFmtId="0" fontId="61" fillId="0" borderId="10" xfId="0" applyFont="1" applyBorder="1" applyAlignment="1">
      <alignment/>
    </xf>
    <xf numFmtId="0" fontId="0" fillId="0" borderId="10" xfId="0" applyBorder="1" applyAlignment="1">
      <alignment/>
    </xf>
    <xf numFmtId="2" fontId="61" fillId="0" borderId="10" xfId="0" applyNumberFormat="1"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4" borderId="10"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2" fillId="0" borderId="0" xfId="0" applyFont="1" applyAlignment="1">
      <alignment/>
    </xf>
    <xf numFmtId="0" fontId="0" fillId="0" borderId="0" xfId="0" applyAlignment="1">
      <alignment vertical="center"/>
    </xf>
    <xf numFmtId="171" fontId="0" fillId="0" borderId="17" xfId="49" applyFont="1" applyBorder="1" applyAlignment="1">
      <alignment horizontal="center" vertical="center"/>
    </xf>
    <xf numFmtId="0" fontId="58" fillId="35" borderId="17" xfId="0" applyFont="1" applyFill="1" applyBorder="1" applyAlignment="1">
      <alignment horizontal="center" vertical="center" wrapText="1"/>
    </xf>
    <xf numFmtId="2" fontId="58" fillId="35" borderId="17" xfId="0" applyNumberFormat="1" applyFont="1" applyFill="1" applyBorder="1" applyAlignment="1">
      <alignment vertical="center"/>
    </xf>
    <xf numFmtId="2" fontId="62" fillId="0" borderId="10" xfId="0" applyNumberFormat="1" applyFont="1" applyBorder="1" applyAlignment="1">
      <alignment/>
    </xf>
    <xf numFmtId="2" fontId="6" fillId="33" borderId="0" xfId="0" applyNumberFormat="1" applyFont="1" applyFill="1" applyAlignment="1">
      <alignment horizontal="left" vertical="center" wrapText="1"/>
    </xf>
    <xf numFmtId="2" fontId="6" fillId="33" borderId="0" xfId="0" applyNumberFormat="1" applyFont="1" applyFill="1" applyAlignment="1">
      <alignment horizontal="center" vertical="center" wrapText="1"/>
    </xf>
    <xf numFmtId="2" fontId="7" fillId="33" borderId="0" xfId="0" applyNumberFormat="1" applyFont="1" applyFill="1" applyAlignment="1">
      <alignment horizontal="left" vertical="center" wrapText="1"/>
    </xf>
    <xf numFmtId="2" fontId="7" fillId="33" borderId="0" xfId="0" applyNumberFormat="1" applyFont="1" applyFill="1" applyAlignment="1">
      <alignment horizontal="center" vertical="center" wrapText="1"/>
    </xf>
    <xf numFmtId="2" fontId="8" fillId="33" borderId="0" xfId="0" applyNumberFormat="1" applyFont="1" applyFill="1" applyAlignment="1">
      <alignment horizontal="left" vertical="center" wrapText="1"/>
    </xf>
    <xf numFmtId="185" fontId="0" fillId="0" borderId="17" xfId="49" applyNumberFormat="1" applyFont="1" applyBorder="1" applyAlignment="1">
      <alignment horizontal="center" vertical="center"/>
    </xf>
    <xf numFmtId="2" fontId="61" fillId="34" borderId="10" xfId="0" applyNumberFormat="1" applyFont="1" applyFill="1" applyBorder="1" applyAlignment="1">
      <alignment/>
    </xf>
    <xf numFmtId="2" fontId="8" fillId="34" borderId="0" xfId="0" applyNumberFormat="1" applyFont="1" applyFill="1" applyAlignment="1">
      <alignment horizontal="left" vertical="center" wrapText="1"/>
    </xf>
    <xf numFmtId="186" fontId="0" fillId="0" borderId="17" xfId="49" applyNumberFormat="1" applyFont="1" applyBorder="1" applyAlignment="1">
      <alignment horizontal="center" vertical="center"/>
    </xf>
    <xf numFmtId="2" fontId="5" fillId="33" borderId="0" xfId="0" applyNumberFormat="1" applyFont="1" applyFill="1" applyAlignment="1">
      <alignment horizontal="center" vertical="center" wrapText="1"/>
    </xf>
    <xf numFmtId="0" fontId="63" fillId="0" borderId="11" xfId="0" applyFont="1" applyBorder="1" applyAlignment="1">
      <alignment horizontal="left" vertical="center" wrapText="1"/>
    </xf>
    <xf numFmtId="0" fontId="63" fillId="0" borderId="18" xfId="0" applyFont="1" applyBorder="1" applyAlignment="1">
      <alignment horizontal="left" vertical="center" wrapText="1"/>
    </xf>
    <xf numFmtId="0" fontId="63" fillId="0" borderId="12" xfId="0" applyFont="1" applyBorder="1" applyAlignment="1">
      <alignment horizontal="left" vertical="center" wrapText="1"/>
    </xf>
    <xf numFmtId="0" fontId="10" fillId="0" borderId="17" xfId="0" applyFont="1" applyFill="1" applyBorder="1" applyAlignment="1">
      <alignment horizontal="center" vertical="center" wrapText="1"/>
    </xf>
    <xf numFmtId="200" fontId="9" fillId="0" borderId="17" xfId="0" applyNumberFormat="1" applyFont="1" applyFill="1" applyBorder="1" applyAlignment="1">
      <alignment horizontal="center" vertical="center" wrapText="1"/>
    </xf>
    <xf numFmtId="196" fontId="4" fillId="0" borderId="17" xfId="49" applyNumberFormat="1" applyFont="1" applyFill="1" applyBorder="1" applyAlignment="1">
      <alignment horizontal="center" vertical="center" wrapText="1"/>
    </xf>
    <xf numFmtId="190" fontId="4" fillId="0" borderId="17" xfId="0" applyNumberFormat="1" applyFont="1" applyFill="1" applyBorder="1" applyAlignment="1">
      <alignment horizontal="center" vertical="center" wrapText="1"/>
    </xf>
    <xf numFmtId="0" fontId="34" fillId="0" borderId="19" xfId="0" applyFont="1" applyFill="1" applyBorder="1" applyAlignment="1">
      <alignment/>
    </xf>
    <xf numFmtId="0" fontId="34" fillId="0" borderId="20" xfId="0" applyFont="1" applyFill="1" applyBorder="1" applyAlignment="1">
      <alignment/>
    </xf>
    <xf numFmtId="4" fontId="4" fillId="0" borderId="17" xfId="0" applyNumberFormat="1" applyFont="1" applyFill="1" applyBorder="1" applyAlignment="1">
      <alignment horizontal="center" vertical="center" wrapText="1"/>
    </xf>
    <xf numFmtId="2" fontId="32" fillId="0" borderId="10" xfId="0" applyNumberFormat="1" applyFont="1" applyFill="1" applyBorder="1" applyAlignment="1">
      <alignment/>
    </xf>
    <xf numFmtId="0" fontId="34" fillId="0" borderId="10" xfId="0" applyFont="1" applyFill="1" applyBorder="1" applyAlignment="1">
      <alignment/>
    </xf>
    <xf numFmtId="0" fontId="34" fillId="0" borderId="11" xfId="0" applyFont="1" applyFill="1" applyBorder="1" applyAlignment="1">
      <alignment/>
    </xf>
    <xf numFmtId="0" fontId="34" fillId="0" borderId="21" xfId="0" applyFont="1" applyFill="1" applyBorder="1" applyAlignment="1">
      <alignment/>
    </xf>
    <xf numFmtId="0" fontId="34" fillId="0" borderId="22" xfId="0" applyFont="1" applyFill="1" applyBorder="1" applyAlignment="1">
      <alignment/>
    </xf>
    <xf numFmtId="0" fontId="34" fillId="0" borderId="13" xfId="0" applyFont="1" applyFill="1" applyBorder="1" applyAlignment="1">
      <alignment/>
    </xf>
    <xf numFmtId="0" fontId="35" fillId="0" borderId="10" xfId="0" applyFont="1" applyFill="1" applyBorder="1" applyAlignment="1">
      <alignment/>
    </xf>
    <xf numFmtId="0" fontId="34" fillId="0" borderId="12" xfId="0" applyFont="1" applyFill="1" applyBorder="1" applyAlignment="1">
      <alignment/>
    </xf>
    <xf numFmtId="0" fontId="10" fillId="0" borderId="10" xfId="0" applyFont="1" applyFill="1" applyBorder="1" applyAlignment="1">
      <alignment/>
    </xf>
    <xf numFmtId="17" fontId="10" fillId="0" borderId="23" xfId="0" applyNumberFormat="1"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0" fontId="34" fillId="0" borderId="24" xfId="0" applyFont="1" applyFill="1" applyBorder="1" applyAlignment="1">
      <alignment/>
    </xf>
    <xf numFmtId="185" fontId="34" fillId="0" borderId="17" xfId="49" applyNumberFormat="1" applyFont="1" applyFill="1" applyBorder="1" applyAlignment="1">
      <alignment horizontal="center" vertical="center"/>
    </xf>
    <xf numFmtId="43" fontId="36" fillId="0" borderId="12" xfId="0" applyNumberFormat="1" applyFont="1" applyFill="1" applyBorder="1" applyAlignment="1">
      <alignment/>
    </xf>
    <xf numFmtId="191" fontId="4" fillId="0" borderId="17" xfId="0" applyNumberFormat="1" applyFont="1" applyFill="1" applyBorder="1" applyAlignment="1">
      <alignment horizontal="center" vertical="center" wrapText="1"/>
    </xf>
    <xf numFmtId="191" fontId="4" fillId="0" borderId="17" xfId="49" applyNumberFormat="1" applyFont="1" applyFill="1" applyBorder="1" applyAlignment="1">
      <alignment horizontal="center" vertical="center" wrapText="1"/>
    </xf>
    <xf numFmtId="0" fontId="34" fillId="0" borderId="25" xfId="0" applyFont="1" applyFill="1" applyBorder="1" applyAlignment="1">
      <alignment/>
    </xf>
    <xf numFmtId="43" fontId="34" fillId="0" borderId="12" xfId="0" applyNumberFormat="1" applyFont="1" applyFill="1" applyBorder="1" applyAlignment="1">
      <alignment/>
    </xf>
    <xf numFmtId="0" fontId="37" fillId="0" borderId="11" xfId="0" applyFont="1" applyFill="1" applyBorder="1" applyAlignment="1">
      <alignment horizontal="left" vertical="center" wrapText="1"/>
    </xf>
    <xf numFmtId="0" fontId="10" fillId="0" borderId="10" xfId="0" applyFont="1" applyFill="1" applyBorder="1" applyAlignment="1">
      <alignment/>
    </xf>
    <xf numFmtId="0" fontId="34" fillId="0" borderId="10" xfId="0" applyFont="1" applyFill="1" applyBorder="1" applyAlignment="1">
      <alignment/>
    </xf>
    <xf numFmtId="0" fontId="37" fillId="0" borderId="10" xfId="0" applyFont="1" applyFill="1" applyBorder="1" applyAlignment="1">
      <alignment/>
    </xf>
    <xf numFmtId="0" fontId="34" fillId="0" borderId="26" xfId="0" applyFont="1" applyFill="1" applyBorder="1" applyAlignment="1">
      <alignment/>
    </xf>
    <xf numFmtId="0" fontId="34" fillId="0" borderId="27" xfId="0" applyFont="1" applyFill="1" applyBorder="1" applyAlignment="1">
      <alignment/>
    </xf>
    <xf numFmtId="0" fontId="34" fillId="0" borderId="28" xfId="0" applyFont="1" applyFill="1" applyBorder="1" applyAlignment="1">
      <alignment/>
    </xf>
    <xf numFmtId="0" fontId="34" fillId="0" borderId="25" xfId="0" applyFont="1" applyFill="1" applyBorder="1" applyAlignment="1">
      <alignment/>
    </xf>
    <xf numFmtId="0" fontId="10" fillId="0" borderId="17" xfId="0" applyFont="1" applyFill="1" applyBorder="1" applyAlignment="1">
      <alignment horizontal="center"/>
    </xf>
    <xf numFmtId="0" fontId="34" fillId="0" borderId="25" xfId="0" applyFont="1" applyFill="1" applyBorder="1" applyAlignment="1">
      <alignment horizontal="center"/>
    </xf>
    <xf numFmtId="0" fontId="37" fillId="0" borderId="10" xfId="0" applyFont="1" applyFill="1" applyBorder="1" applyAlignment="1">
      <alignment horizontal="left"/>
    </xf>
    <xf numFmtId="0" fontId="34" fillId="0" borderId="10" xfId="0" applyFont="1" applyFill="1" applyBorder="1" applyAlignment="1">
      <alignment horizontal="left" vertical="center" wrapText="1"/>
    </xf>
    <xf numFmtId="0" fontId="37" fillId="0" borderId="11" xfId="0" applyFont="1" applyFill="1" applyBorder="1" applyAlignment="1">
      <alignment horizontal="justify" vertical="center" wrapText="1"/>
    </xf>
    <xf numFmtId="0" fontId="37" fillId="0" borderId="18" xfId="0" applyFont="1" applyFill="1" applyBorder="1" applyAlignment="1">
      <alignment horizontal="justify" vertical="center" wrapText="1"/>
    </xf>
    <xf numFmtId="0" fontId="37" fillId="0" borderId="12" xfId="0" applyFont="1" applyFill="1" applyBorder="1" applyAlignment="1">
      <alignment horizontal="justify" vertical="center" wrapText="1"/>
    </xf>
    <xf numFmtId="194" fontId="6" fillId="36" borderId="0" xfId="0" applyNumberFormat="1" applyFont="1" applyFill="1" applyAlignment="1">
      <alignment horizontal="center" vertical="center" wrapText="1"/>
    </xf>
    <xf numFmtId="0" fontId="34" fillId="33" borderId="0" xfId="0" applyFont="1" applyFill="1" applyAlignment="1">
      <alignment/>
    </xf>
    <xf numFmtId="2" fontId="7" fillId="36" borderId="0" xfId="0" applyNumberFormat="1" applyFont="1" applyFill="1" applyAlignment="1">
      <alignment horizontal="center" vertical="center" wrapText="1"/>
    </xf>
    <xf numFmtId="0" fontId="38" fillId="33" borderId="0" xfId="0" applyFont="1" applyFill="1" applyAlignment="1">
      <alignment/>
    </xf>
    <xf numFmtId="2" fontId="6" fillId="36" borderId="0" xfId="0" applyNumberFormat="1" applyFont="1" applyFill="1" applyAlignment="1">
      <alignment horizontal="center" vertical="center" wrapText="1"/>
    </xf>
    <xf numFmtId="0" fontId="4" fillId="33" borderId="0" xfId="0" applyFont="1" applyFill="1" applyAlignment="1">
      <alignment horizontal="center" vertical="center" wrapText="1"/>
    </xf>
    <xf numFmtId="0" fontId="38" fillId="0" borderId="0" xfId="0" applyFont="1" applyFill="1" applyBorder="1" applyAlignment="1">
      <alignment/>
    </xf>
    <xf numFmtId="0" fontId="34" fillId="33" borderId="0" xfId="0" applyFont="1" applyFill="1" applyAlignment="1">
      <alignment horizontal="center"/>
    </xf>
    <xf numFmtId="0" fontId="39" fillId="33" borderId="0" xfId="0" applyFont="1" applyFill="1" applyAlignment="1">
      <alignment/>
    </xf>
    <xf numFmtId="0" fontId="8" fillId="33" borderId="0" xfId="0" applyFont="1" applyFill="1" applyAlignment="1">
      <alignment/>
    </xf>
    <xf numFmtId="0" fontId="40" fillId="33" borderId="0" xfId="0" applyFont="1" applyFill="1" applyAlignment="1">
      <alignment horizontal="left" vertical="center" wrapText="1"/>
    </xf>
    <xf numFmtId="0" fontId="41" fillId="33" borderId="0" xfId="0" applyFont="1" applyFill="1" applyAlignment="1">
      <alignment/>
    </xf>
    <xf numFmtId="0" fontId="10" fillId="0" borderId="23" xfId="0" applyFont="1" applyFill="1" applyBorder="1" applyAlignment="1">
      <alignment horizontal="center" vertical="center" wrapText="1"/>
    </xf>
    <xf numFmtId="185" fontId="34" fillId="0" borderId="17" xfId="49" applyNumberFormat="1" applyFont="1" applyFill="1" applyBorder="1" applyAlignment="1">
      <alignment horizontal="center"/>
    </xf>
    <xf numFmtId="185" fontId="34" fillId="0" borderId="25" xfId="0" applyNumberFormat="1" applyFont="1" applyFill="1" applyBorder="1" applyAlignment="1">
      <alignment/>
    </xf>
    <xf numFmtId="185" fontId="10" fillId="0" borderId="10" xfId="0" applyNumberFormat="1" applyFont="1" applyFill="1" applyBorder="1" applyAlignment="1">
      <alignment/>
    </xf>
    <xf numFmtId="185" fontId="34" fillId="0" borderId="10" xfId="0" applyNumberFormat="1" applyFont="1" applyFill="1" applyBorder="1" applyAlignment="1">
      <alignment/>
    </xf>
    <xf numFmtId="200" fontId="4" fillId="0" borderId="17"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1562100</xdr:colOff>
      <xdr:row>1</xdr:row>
      <xdr:rowOff>190500</xdr:rowOff>
    </xdr:to>
    <xdr:pic>
      <xdr:nvPicPr>
        <xdr:cNvPr id="1" name="Imagen 2" descr="OSIPTEL, el regulador de las telecomunicaciones"/>
        <xdr:cNvPicPr preferRelativeResize="1">
          <a:picLocks noChangeAspect="1"/>
        </xdr:cNvPicPr>
      </xdr:nvPicPr>
      <xdr:blipFill>
        <a:blip r:embed="rId1"/>
        <a:stretch>
          <a:fillRect/>
        </a:stretch>
      </xdr:blipFill>
      <xdr:spPr>
        <a:xfrm>
          <a:off x="0" y="0"/>
          <a:ext cx="27622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19"/>
  <sheetViews>
    <sheetView tabSelected="1" zoomScalePageLayoutView="0" workbookViewId="0" topLeftCell="A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1:5" ht="125.25" customHeight="1">
      <c r="A2" s="81"/>
      <c r="B2" s="36" t="s">
        <v>54</v>
      </c>
      <c r="C2" s="36"/>
      <c r="D2" s="36"/>
      <c r="E2" s="2"/>
    </row>
    <row r="3" spans="1:5" ht="34.5" customHeight="1">
      <c r="A3" s="81"/>
      <c r="B3" s="29" t="s">
        <v>27</v>
      </c>
      <c r="C3" s="30" t="s">
        <v>5</v>
      </c>
      <c r="D3" s="82" t="s">
        <v>49</v>
      </c>
      <c r="E3" s="2"/>
    </row>
    <row r="4" spans="1:5" ht="15" customHeight="1">
      <c r="A4" s="81"/>
      <c r="B4" s="5"/>
      <c r="C4" s="3"/>
      <c r="D4" s="3" t="s">
        <v>36</v>
      </c>
      <c r="E4" s="2"/>
    </row>
    <row r="5" spans="1:5" ht="15" customHeight="1">
      <c r="A5" s="81"/>
      <c r="B5" s="27" t="s">
        <v>6</v>
      </c>
      <c r="C5" s="28"/>
      <c r="D5" s="28"/>
      <c r="E5" s="2"/>
    </row>
    <row r="6" spans="1:5" s="4" customFormat="1" ht="15">
      <c r="A6" s="83"/>
      <c r="B6" s="34" t="s">
        <v>0</v>
      </c>
      <c r="C6" s="28" t="s">
        <v>5</v>
      </c>
      <c r="D6" s="84" t="s">
        <v>41</v>
      </c>
      <c r="E6" s="3"/>
    </row>
    <row r="7" spans="1:5" s="4" customFormat="1" ht="15">
      <c r="A7" s="83"/>
      <c r="B7" s="34" t="s">
        <v>1</v>
      </c>
      <c r="C7" s="28" t="s">
        <v>5</v>
      </c>
      <c r="D7" s="84" t="s">
        <v>42</v>
      </c>
      <c r="E7" s="3"/>
    </row>
    <row r="8" spans="1:5" s="4" customFormat="1" ht="15">
      <c r="A8" s="83"/>
      <c r="B8" s="31" t="s">
        <v>2</v>
      </c>
      <c r="C8" s="28" t="s">
        <v>5</v>
      </c>
      <c r="D8" s="84" t="s">
        <v>42</v>
      </c>
      <c r="E8" s="85"/>
    </row>
    <row r="9" spans="1:5" s="4" customFormat="1" ht="15">
      <c r="A9" s="83"/>
      <c r="B9" s="31" t="s">
        <v>3</v>
      </c>
      <c r="C9" s="28" t="s">
        <v>5</v>
      </c>
      <c r="D9" s="84" t="s">
        <v>42</v>
      </c>
      <c r="E9" s="86"/>
    </row>
    <row r="10" spans="1:5" s="4" customFormat="1" ht="15">
      <c r="A10" s="83"/>
      <c r="B10" s="31" t="s">
        <v>4</v>
      </c>
      <c r="C10" s="28" t="s">
        <v>5</v>
      </c>
      <c r="D10" s="84" t="s">
        <v>42</v>
      </c>
      <c r="E10" s="83"/>
    </row>
    <row r="11" spans="1:5" s="4" customFormat="1" ht="15">
      <c r="A11" s="83"/>
      <c r="B11" s="31" t="s">
        <v>29</v>
      </c>
      <c r="C11" s="28" t="s">
        <v>5</v>
      </c>
      <c r="D11" s="84" t="s">
        <v>41</v>
      </c>
      <c r="E11" s="86"/>
    </row>
    <row r="12" spans="1:5" s="4" customFormat="1" ht="15">
      <c r="A12" s="83"/>
      <c r="B12" s="27"/>
      <c r="C12" s="28"/>
      <c r="D12" s="28"/>
      <c r="E12" s="83"/>
    </row>
    <row r="13" spans="1:5" ht="13.5" customHeight="1">
      <c r="A13" s="81"/>
      <c r="B13" s="28"/>
      <c r="C13" s="28"/>
      <c r="D13" s="28"/>
      <c r="E13" s="81"/>
    </row>
    <row r="14" spans="1:5" ht="15">
      <c r="A14" s="81"/>
      <c r="B14" s="27" t="s">
        <v>7</v>
      </c>
      <c r="C14" s="87" t="s">
        <v>5</v>
      </c>
      <c r="D14" s="80">
        <v>42429</v>
      </c>
      <c r="E14" s="81"/>
    </row>
    <row r="15" spans="1:5" ht="15">
      <c r="A15" s="81"/>
      <c r="B15" s="81"/>
      <c r="C15" s="81"/>
      <c r="D15" s="81"/>
      <c r="E15" s="81"/>
    </row>
    <row r="16" spans="1:5" ht="15" customHeight="1">
      <c r="A16" s="81"/>
      <c r="B16" s="88" t="s">
        <v>25</v>
      </c>
      <c r="C16" s="89"/>
      <c r="D16" s="89"/>
      <c r="E16" s="81"/>
    </row>
    <row r="17" spans="1:5" ht="28.5" customHeight="1">
      <c r="A17" s="81"/>
      <c r="B17" s="90" t="s">
        <v>28</v>
      </c>
      <c r="C17" s="90"/>
      <c r="D17" s="90"/>
      <c r="E17" s="81"/>
    </row>
    <row r="18" spans="1:5" ht="20.25">
      <c r="A18" s="81"/>
      <c r="B18" s="91" t="s">
        <v>26</v>
      </c>
      <c r="C18" s="89"/>
      <c r="D18" s="89"/>
      <c r="E18" s="81"/>
    </row>
    <row r="19" spans="2:4" ht="84" customHeight="1">
      <c r="B19" s="6"/>
      <c r="C19" s="6"/>
      <c r="D19" s="6"/>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2"/>
  <sheetViews>
    <sheetView zoomScalePageLayoutView="0" workbookViewId="0" topLeftCell="A1">
      <selection activeCell="D19" sqref="D19"/>
    </sheetView>
  </sheetViews>
  <sheetFormatPr defaultColWidth="11.421875" defaultRowHeight="15"/>
  <cols>
    <col min="1" max="1" width="4.57421875" style="0" customWidth="1"/>
    <col min="2" max="2" width="68.8515625" style="0" customWidth="1"/>
    <col min="3" max="3" width="11.28125" style="0" customWidth="1"/>
    <col min="4" max="4" width="10.7109375" style="0" customWidth="1"/>
    <col min="6" max="6" width="10.421875" style="0" customWidth="1"/>
  </cols>
  <sheetData>
    <row r="1" ht="26.25">
      <c r="A1" s="9" t="s">
        <v>24</v>
      </c>
    </row>
    <row r="3" ht="18.75">
      <c r="B3" s="21" t="s">
        <v>21</v>
      </c>
    </row>
    <row r="4" ht="21">
      <c r="B4" s="8" t="str">
        <f>+Portada!D3</f>
        <v>NEXTEL</v>
      </c>
    </row>
    <row r="6" spans="2:7" ht="34.5" customHeight="1">
      <c r="B6" s="22"/>
      <c r="C6" s="24" t="s">
        <v>23</v>
      </c>
      <c r="D6" s="24" t="s">
        <v>22</v>
      </c>
      <c r="E6" s="24" t="s">
        <v>15</v>
      </c>
      <c r="F6" s="24" t="s">
        <v>16</v>
      </c>
      <c r="G6" s="24" t="s">
        <v>17</v>
      </c>
    </row>
    <row r="7" spans="2:7" ht="18.75" customHeight="1">
      <c r="B7" s="25" t="str">
        <f>+Portada!B6</f>
        <v>Cargo por Originación y/o Terminación en Red de Servicio de Telefonía Fija</v>
      </c>
      <c r="C7" s="23" t="str">
        <f>+'Cargo Fija'!K6</f>
        <v>Dólares</v>
      </c>
      <c r="D7" s="23" t="str">
        <f>+'Cargo Fija'!K7</f>
        <v>Por minuto</v>
      </c>
      <c r="E7" s="35">
        <f>+'Cargo Fija'!K8</f>
        <v>0.00633</v>
      </c>
      <c r="F7" s="35">
        <f>+'Cargo Fija'!L8</f>
        <v>0.0020114509504877724</v>
      </c>
      <c r="G7" s="35">
        <f>+'Cargo Fija'!M8</f>
        <v>0.006340458069907823</v>
      </c>
    </row>
    <row r="8" spans="2:7" ht="18.75" customHeight="1" hidden="1">
      <c r="B8" s="25" t="str">
        <f>+Portada!B8</f>
        <v>Cargo por Transporte Conmutado Local</v>
      </c>
      <c r="C8" s="23" t="e">
        <f>+#REF!</f>
        <v>#REF!</v>
      </c>
      <c r="D8" s="23" t="e">
        <f>+#REF!</f>
        <v>#REF!</v>
      </c>
      <c r="E8" s="32" t="e">
        <f>+#REF!</f>
        <v>#REF!</v>
      </c>
      <c r="F8" s="32" t="e">
        <f>+#REF!</f>
        <v>#REF!</v>
      </c>
      <c r="G8" s="32" t="e">
        <f>+#REF!</f>
        <v>#REF!</v>
      </c>
    </row>
    <row r="9" spans="2:7" ht="18.75" customHeight="1" hidden="1">
      <c r="B9" s="25" t="str">
        <f>+Portada!B9</f>
        <v>Cargo por Transporte Conmutado de Larga Distancia Nacional</v>
      </c>
      <c r="C9" s="23" t="e">
        <f>+#REF!</f>
        <v>#REF!</v>
      </c>
      <c r="D9" s="23" t="e">
        <f>+#REF!</f>
        <v>#REF!</v>
      </c>
      <c r="E9" s="32" t="e">
        <f>+#REF!</f>
        <v>#REF!</v>
      </c>
      <c r="F9" s="32" t="e">
        <f>+#REF!</f>
        <v>#REF!</v>
      </c>
      <c r="G9" s="32" t="e">
        <f>+#REF!</f>
        <v>#REF!</v>
      </c>
    </row>
    <row r="10" spans="2:7" ht="18.75" customHeight="1" hidden="1">
      <c r="B10" s="25" t="str">
        <f>+Portada!B10</f>
        <v>Cargo por Acceso a Teléfonos Públicos Úrbanos</v>
      </c>
      <c r="C10" s="23" t="e">
        <f>+#REF!</f>
        <v>#REF!</v>
      </c>
      <c r="D10" s="23" t="e">
        <f>+#REF!</f>
        <v>#REF!</v>
      </c>
      <c r="E10" s="32" t="e">
        <f>+#REF!</f>
        <v>#REF!</v>
      </c>
      <c r="F10" s="32" t="e">
        <f>+#REF!</f>
        <v>#REF!</v>
      </c>
      <c r="G10" s="32" t="e">
        <f>+#REF!</f>
        <v>#REF!</v>
      </c>
    </row>
    <row r="11" spans="2:7" ht="18.75" customHeight="1">
      <c r="B11" s="25" t="str">
        <f>+Portada!B11</f>
        <v>Cargo por Acceso a Plataforma de Pago</v>
      </c>
      <c r="C11" s="23" t="str">
        <f>+'Cargo Plataforma'!K6</f>
        <v>Dólares</v>
      </c>
      <c r="D11" s="23" t="str">
        <f>+'Cargo Plataforma'!K7</f>
        <v>Por minuto</v>
      </c>
      <c r="E11" s="35">
        <f>+'Cargo Plataforma'!K8</f>
        <v>0.0021</v>
      </c>
      <c r="F11" s="35">
        <f>+'Cargo Plataforma'!L8</f>
        <v>0.0008566149713600696</v>
      </c>
      <c r="G11" s="35">
        <f>+'Cargo Plataforma'!M8</f>
        <v>0.0027002056931324753</v>
      </c>
    </row>
    <row r="12" spans="2:3" ht="15">
      <c r="B12" s="7"/>
      <c r="C12" s="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1" customWidth="1"/>
    <col min="2" max="2" width="17.140625" style="11" customWidth="1"/>
    <col min="3" max="3" width="23.421875" style="11" customWidth="1"/>
    <col min="4" max="4" width="22.57421875" style="11" customWidth="1"/>
    <col min="5" max="5" width="21.421875" style="11" customWidth="1"/>
    <col min="6" max="6" width="9.7109375" style="11" customWidth="1"/>
    <col min="7" max="7" width="12.421875" style="11" customWidth="1"/>
    <col min="8" max="8" width="12.7109375" style="11" customWidth="1"/>
    <col min="9" max="9" width="14.00390625" style="11" customWidth="1"/>
    <col min="10" max="10" width="11.421875" style="11" customWidth="1"/>
    <col min="11" max="11" width="14.140625" style="11" customWidth="1"/>
    <col min="12" max="12" width="12.421875" style="11" customWidth="1"/>
    <col min="13" max="13" width="13.7109375" style="11" customWidth="1"/>
    <col min="14" max="14" width="11.421875" style="11" customWidth="1"/>
    <col min="15" max="15" width="9.57421875" style="11" customWidth="1"/>
    <col min="16" max="16" width="12.421875" style="11" customWidth="1"/>
    <col min="17" max="17" width="13.8515625" style="11" customWidth="1"/>
    <col min="18" max="16384" width="11.421875" style="11" customWidth="1"/>
  </cols>
  <sheetData>
    <row r="1" spans="1:19" ht="33" customHeight="1" thickBot="1">
      <c r="A1" s="10" t="s">
        <v>8</v>
      </c>
      <c r="E1" s="26" t="str">
        <f>+IF(Portada!D6="NO","NO SE BRINDA ESTA FACILIDAD"," ")</f>
        <v> </v>
      </c>
      <c r="O1" s="16"/>
      <c r="P1" s="16"/>
      <c r="Q1" s="16"/>
      <c r="R1" s="16"/>
      <c r="S1" s="16"/>
    </row>
    <row r="2" spans="1:20" ht="23.25" customHeight="1" thickTop="1">
      <c r="A2" s="33" t="str">
        <f>+Portada!B6</f>
        <v>Cargo por Originación y/o Terminación en Red de Servicio de Telefonía Fija</v>
      </c>
      <c r="B2" s="17"/>
      <c r="C2" s="17"/>
      <c r="D2" s="17"/>
      <c r="E2" s="17"/>
      <c r="F2" s="17"/>
      <c r="G2" s="17"/>
      <c r="H2" s="17"/>
      <c r="N2" s="14"/>
      <c r="O2" s="18"/>
      <c r="P2" s="19"/>
      <c r="Q2" s="19"/>
      <c r="R2" s="19"/>
      <c r="S2" s="20"/>
      <c r="T2" s="15"/>
    </row>
    <row r="3" spans="1:20" ht="18.75">
      <c r="A3" s="47" t="s">
        <v>52</v>
      </c>
      <c r="B3" s="48"/>
      <c r="C3" s="48"/>
      <c r="D3" s="48"/>
      <c r="E3" s="48"/>
      <c r="F3" s="48"/>
      <c r="G3" s="48"/>
      <c r="H3" s="48"/>
      <c r="I3" s="48"/>
      <c r="J3" s="48"/>
      <c r="K3" s="48"/>
      <c r="L3" s="48"/>
      <c r="M3" s="48"/>
      <c r="N3" s="49"/>
      <c r="O3" s="50"/>
      <c r="P3" s="48"/>
      <c r="Q3" s="48"/>
      <c r="R3" s="48"/>
      <c r="S3" s="51"/>
      <c r="T3" s="15"/>
    </row>
    <row r="4" spans="1:20" ht="21">
      <c r="A4" s="48"/>
      <c r="B4" s="52"/>
      <c r="C4" s="52"/>
      <c r="D4" s="52"/>
      <c r="E4" s="52"/>
      <c r="F4" s="48"/>
      <c r="G4" s="48"/>
      <c r="H4" s="48"/>
      <c r="I4" s="48"/>
      <c r="J4" s="48"/>
      <c r="K4" s="48"/>
      <c r="L4" s="48"/>
      <c r="M4" s="48"/>
      <c r="N4" s="49"/>
      <c r="O4" s="50"/>
      <c r="P4" s="53" t="s">
        <v>20</v>
      </c>
      <c r="Q4" s="48"/>
      <c r="R4" s="48"/>
      <c r="S4" s="51"/>
      <c r="T4" s="15"/>
    </row>
    <row r="5" spans="1:20" ht="48" customHeight="1">
      <c r="A5" s="49"/>
      <c r="B5" s="40" t="s">
        <v>9</v>
      </c>
      <c r="C5" s="40" t="s">
        <v>11</v>
      </c>
      <c r="D5" s="40" t="s">
        <v>13</v>
      </c>
      <c r="E5" s="40" t="s">
        <v>30</v>
      </c>
      <c r="F5" s="54"/>
      <c r="G5" s="40" t="s">
        <v>37</v>
      </c>
      <c r="H5" s="40" t="s">
        <v>38</v>
      </c>
      <c r="I5" s="40" t="s">
        <v>32</v>
      </c>
      <c r="J5" s="48"/>
      <c r="K5" s="40" t="s">
        <v>53</v>
      </c>
      <c r="L5" s="40" t="s">
        <v>50</v>
      </c>
      <c r="M5" s="40" t="s">
        <v>51</v>
      </c>
      <c r="N5" s="49"/>
      <c r="O5" s="50"/>
      <c r="P5" s="55" t="s">
        <v>18</v>
      </c>
      <c r="Q5" s="48"/>
      <c r="R5" s="48"/>
      <c r="S5" s="51"/>
      <c r="T5" s="15"/>
    </row>
    <row r="6" spans="1:20" ht="15">
      <c r="A6" s="49"/>
      <c r="B6" s="56">
        <v>42005</v>
      </c>
      <c r="C6" s="41"/>
      <c r="D6" s="41"/>
      <c r="E6" s="41"/>
      <c r="F6" s="54"/>
      <c r="G6" s="42">
        <v>6601869</v>
      </c>
      <c r="H6" s="42">
        <v>20810288</v>
      </c>
      <c r="I6" s="43">
        <f>+H6/G6</f>
        <v>3.1521812989624607</v>
      </c>
      <c r="J6" s="49"/>
      <c r="K6" s="57" t="s">
        <v>44</v>
      </c>
      <c r="L6" s="44"/>
      <c r="M6" s="44"/>
      <c r="N6" s="49"/>
      <c r="O6" s="50"/>
      <c r="P6" s="52"/>
      <c r="Q6" s="52"/>
      <c r="R6" s="48"/>
      <c r="S6" s="51"/>
      <c r="T6" s="15"/>
    </row>
    <row r="7" spans="1:20" ht="15.75">
      <c r="A7" s="49"/>
      <c r="B7" s="56">
        <v>42036</v>
      </c>
      <c r="C7" s="41"/>
      <c r="D7" s="41"/>
      <c r="E7" s="41"/>
      <c r="F7" s="54"/>
      <c r="G7" s="54"/>
      <c r="H7" s="54"/>
      <c r="I7" s="48"/>
      <c r="J7" s="48"/>
      <c r="K7" s="57" t="s">
        <v>43</v>
      </c>
      <c r="L7" s="45"/>
      <c r="M7" s="45"/>
      <c r="N7" s="49"/>
      <c r="O7" s="58"/>
      <c r="P7" s="59">
        <f>+K8</f>
        <v>0.00633</v>
      </c>
      <c r="Q7" s="59">
        <f>+L8*C18/(C18+D18)+M8*D18/(C18+D18)</f>
        <v>0.00633</v>
      </c>
      <c r="R7" s="60" t="str">
        <f>+IF(P7=Q7,"VERIFICADO","NO CUMPLE")</f>
        <v>VERIFICADO</v>
      </c>
      <c r="S7" s="51"/>
      <c r="T7" s="15"/>
    </row>
    <row r="8" spans="1:20" ht="15">
      <c r="A8" s="49"/>
      <c r="B8" s="56">
        <v>42064</v>
      </c>
      <c r="C8" s="41"/>
      <c r="D8" s="41"/>
      <c r="E8" s="41"/>
      <c r="F8" s="54"/>
      <c r="G8" s="54"/>
      <c r="H8" s="54"/>
      <c r="I8" s="48"/>
      <c r="J8" s="48"/>
      <c r="K8" s="61">
        <v>0.00633</v>
      </c>
      <c r="L8" s="62">
        <f>+(K8*(C18+D18)*G6)/(C18*G6+D18*H6)</f>
        <v>0.0020114509504877724</v>
      </c>
      <c r="M8" s="62">
        <f>+(K8*(C18+D18)*H6)/(C18*G6+D18*H6)</f>
        <v>0.006340458069907823</v>
      </c>
      <c r="N8" s="49"/>
      <c r="O8" s="50"/>
      <c r="P8" s="63"/>
      <c r="Q8" s="63"/>
      <c r="R8" s="64"/>
      <c r="S8" s="51"/>
      <c r="T8" s="15"/>
    </row>
    <row r="9" spans="1:20" ht="15" customHeight="1">
      <c r="A9" s="49"/>
      <c r="B9" s="56">
        <v>42095</v>
      </c>
      <c r="C9" s="41"/>
      <c r="D9" s="41"/>
      <c r="E9" s="41"/>
      <c r="F9" s="54"/>
      <c r="G9" s="65" t="s">
        <v>14</v>
      </c>
      <c r="H9" s="48"/>
      <c r="I9" s="48"/>
      <c r="J9" s="48"/>
      <c r="K9" s="48"/>
      <c r="L9" s="48"/>
      <c r="M9" s="48"/>
      <c r="N9" s="49"/>
      <c r="O9" s="50"/>
      <c r="P9" s="66" t="s">
        <v>19</v>
      </c>
      <c r="Q9" s="67"/>
      <c r="R9" s="64"/>
      <c r="S9" s="51"/>
      <c r="T9" s="15"/>
    </row>
    <row r="10" spans="1:20" ht="15">
      <c r="A10" s="49"/>
      <c r="B10" s="56">
        <v>42125</v>
      </c>
      <c r="C10" s="41"/>
      <c r="D10" s="41"/>
      <c r="E10" s="41"/>
      <c r="F10" s="54"/>
      <c r="G10" s="68" t="s">
        <v>45</v>
      </c>
      <c r="H10" s="54"/>
      <c r="I10" s="48"/>
      <c r="J10" s="48"/>
      <c r="K10" s="48"/>
      <c r="L10" s="48"/>
      <c r="M10" s="48"/>
      <c r="N10" s="49"/>
      <c r="O10" s="50"/>
      <c r="P10" s="67"/>
      <c r="Q10" s="67"/>
      <c r="R10" s="64"/>
      <c r="S10" s="51"/>
      <c r="T10" s="15"/>
    </row>
    <row r="11" spans="1:20" ht="15.75">
      <c r="A11" s="49"/>
      <c r="B11" s="56">
        <v>42156</v>
      </c>
      <c r="C11" s="41"/>
      <c r="D11" s="41"/>
      <c r="E11" s="41"/>
      <c r="F11" s="54"/>
      <c r="G11" s="68" t="s">
        <v>46</v>
      </c>
      <c r="H11" s="54"/>
      <c r="I11" s="48"/>
      <c r="J11" s="48"/>
      <c r="K11" s="48"/>
      <c r="L11" s="48"/>
      <c r="M11" s="48"/>
      <c r="N11" s="49"/>
      <c r="O11" s="50"/>
      <c r="P11" s="59">
        <f>+H6/G6</f>
        <v>3.1521812989624607</v>
      </c>
      <c r="Q11" s="59">
        <f>+M8/L8</f>
        <v>3.1521812989624607</v>
      </c>
      <c r="R11" s="60" t="str">
        <f>+IF(P11=Q11,"VERIFICADO","NO CUMPLE")</f>
        <v>VERIFICADO</v>
      </c>
      <c r="S11" s="51"/>
      <c r="T11" s="15"/>
    </row>
    <row r="12" spans="1:20" ht="15">
      <c r="A12" s="49"/>
      <c r="B12" s="56">
        <v>42186</v>
      </c>
      <c r="C12" s="41"/>
      <c r="D12" s="41"/>
      <c r="E12" s="41"/>
      <c r="F12" s="54"/>
      <c r="G12" s="68" t="s">
        <v>47</v>
      </c>
      <c r="H12" s="54"/>
      <c r="I12" s="48"/>
      <c r="J12" s="48"/>
      <c r="K12" s="48"/>
      <c r="L12" s="48"/>
      <c r="M12" s="48"/>
      <c r="N12" s="49"/>
      <c r="O12" s="50"/>
      <c r="P12" s="48"/>
      <c r="Q12" s="48"/>
      <c r="R12" s="48"/>
      <c r="S12" s="51"/>
      <c r="T12" s="15"/>
    </row>
    <row r="13" spans="1:20" ht="15.75" thickBot="1">
      <c r="A13" s="49"/>
      <c r="B13" s="56">
        <v>42217</v>
      </c>
      <c r="C13" s="41"/>
      <c r="D13" s="41"/>
      <c r="E13" s="41"/>
      <c r="F13" s="54"/>
      <c r="G13" s="68" t="s">
        <v>48</v>
      </c>
      <c r="H13" s="54"/>
      <c r="I13" s="48"/>
      <c r="J13" s="48"/>
      <c r="K13" s="48"/>
      <c r="L13" s="48"/>
      <c r="M13" s="48"/>
      <c r="N13" s="49"/>
      <c r="O13" s="69"/>
      <c r="P13" s="70"/>
      <c r="Q13" s="70"/>
      <c r="R13" s="70"/>
      <c r="S13" s="71"/>
      <c r="T13" s="15"/>
    </row>
    <row r="14" spans="1:19" ht="15.75" thickTop="1">
      <c r="A14" s="49"/>
      <c r="B14" s="56">
        <v>42248</v>
      </c>
      <c r="C14" s="41"/>
      <c r="D14" s="41"/>
      <c r="E14" s="41"/>
      <c r="F14" s="54"/>
      <c r="G14" s="68" t="s">
        <v>33</v>
      </c>
      <c r="H14" s="54"/>
      <c r="I14" s="48"/>
      <c r="J14" s="48"/>
      <c r="K14" s="48"/>
      <c r="L14" s="48"/>
      <c r="M14" s="48"/>
      <c r="N14" s="49"/>
      <c r="O14" s="72"/>
      <c r="P14" s="72"/>
      <c r="Q14" s="72"/>
      <c r="R14" s="72"/>
      <c r="S14" s="72"/>
    </row>
    <row r="15" spans="1:19" ht="15">
      <c r="A15" s="49"/>
      <c r="B15" s="56">
        <v>42278</v>
      </c>
      <c r="C15" s="41"/>
      <c r="D15" s="41"/>
      <c r="E15" s="41"/>
      <c r="F15" s="54"/>
      <c r="G15" s="68" t="s">
        <v>34</v>
      </c>
      <c r="H15" s="54"/>
      <c r="I15" s="48"/>
      <c r="J15" s="48"/>
      <c r="K15" s="48"/>
      <c r="L15" s="48"/>
      <c r="M15" s="48"/>
      <c r="N15" s="49"/>
      <c r="O15" s="48"/>
      <c r="P15" s="48"/>
      <c r="Q15" s="48"/>
      <c r="R15" s="48"/>
      <c r="S15" s="48"/>
    </row>
    <row r="16" spans="1:19" ht="15">
      <c r="A16" s="49"/>
      <c r="B16" s="56">
        <v>42309</v>
      </c>
      <c r="C16" s="41"/>
      <c r="D16" s="41"/>
      <c r="E16" s="41"/>
      <c r="F16" s="54"/>
      <c r="G16" s="54"/>
      <c r="H16" s="54"/>
      <c r="I16" s="48"/>
      <c r="J16" s="48"/>
      <c r="K16" s="48"/>
      <c r="L16" s="48"/>
      <c r="M16" s="48"/>
      <c r="N16" s="49"/>
      <c r="O16" s="48"/>
      <c r="P16" s="48"/>
      <c r="Q16" s="48"/>
      <c r="R16" s="48"/>
      <c r="S16" s="48"/>
    </row>
    <row r="17" spans="1:19" ht="15">
      <c r="A17" s="49"/>
      <c r="B17" s="56">
        <v>42339</v>
      </c>
      <c r="C17" s="41"/>
      <c r="D17" s="41"/>
      <c r="E17" s="41"/>
      <c r="F17" s="54"/>
      <c r="G17" s="54"/>
      <c r="H17" s="54"/>
      <c r="I17" s="48"/>
      <c r="J17" s="48"/>
      <c r="K17" s="48"/>
      <c r="L17" s="48"/>
      <c r="M17" s="48"/>
      <c r="N17" s="49"/>
      <c r="O17" s="48"/>
      <c r="P17" s="48"/>
      <c r="Q17" s="48"/>
      <c r="R17" s="48"/>
      <c r="S17" s="48"/>
    </row>
    <row r="18" spans="1:19" ht="15">
      <c r="A18" s="49"/>
      <c r="B18" s="73" t="s">
        <v>10</v>
      </c>
      <c r="C18" s="46">
        <v>0.066</v>
      </c>
      <c r="D18" s="46">
        <v>27.254</v>
      </c>
      <c r="E18" s="46">
        <v>27.32</v>
      </c>
      <c r="F18" s="54"/>
      <c r="G18" s="54"/>
      <c r="H18" s="54"/>
      <c r="I18" s="48"/>
      <c r="J18" s="48"/>
      <c r="K18" s="48"/>
      <c r="L18" s="48"/>
      <c r="M18" s="48"/>
      <c r="N18" s="49"/>
      <c r="O18" s="48"/>
      <c r="P18" s="48"/>
      <c r="Q18" s="48"/>
      <c r="R18" s="48"/>
      <c r="S18" s="48"/>
    </row>
    <row r="19" spans="1:19" ht="17.25" customHeight="1">
      <c r="A19" s="48"/>
      <c r="B19" s="74"/>
      <c r="C19" s="74"/>
      <c r="D19" s="74"/>
      <c r="E19" s="74"/>
      <c r="F19" s="48"/>
      <c r="G19" s="48"/>
      <c r="H19" s="48"/>
      <c r="I19" s="48"/>
      <c r="J19" s="48"/>
      <c r="K19" s="48"/>
      <c r="L19" s="48"/>
      <c r="M19" s="48"/>
      <c r="N19" s="49"/>
      <c r="O19" s="48"/>
      <c r="P19" s="48"/>
      <c r="Q19" s="48"/>
      <c r="R19" s="48"/>
      <c r="S19" s="48"/>
    </row>
    <row r="20" spans="1:19" ht="15">
      <c r="A20" s="48"/>
      <c r="B20" s="75" t="s">
        <v>12</v>
      </c>
      <c r="C20" s="48"/>
      <c r="D20" s="48"/>
      <c r="E20" s="48"/>
      <c r="F20" s="48"/>
      <c r="G20" s="48"/>
      <c r="H20" s="48"/>
      <c r="I20" s="48"/>
      <c r="J20" s="48"/>
      <c r="K20" s="48"/>
      <c r="L20" s="48"/>
      <c r="M20" s="48"/>
      <c r="N20" s="48"/>
      <c r="O20" s="48"/>
      <c r="P20" s="48"/>
      <c r="Q20" s="48"/>
      <c r="R20" s="48"/>
      <c r="S20" s="48"/>
    </row>
    <row r="21" spans="1:19" s="13" customFormat="1" ht="77.25" customHeight="1">
      <c r="A21" s="76"/>
      <c r="B21" s="77" t="s">
        <v>31</v>
      </c>
      <c r="C21" s="78"/>
      <c r="D21" s="78"/>
      <c r="E21" s="79"/>
      <c r="F21" s="76"/>
      <c r="G21" s="76"/>
      <c r="H21" s="76"/>
      <c r="I21" s="76"/>
      <c r="J21" s="76"/>
      <c r="K21" s="76"/>
      <c r="L21" s="76"/>
      <c r="M21" s="76"/>
      <c r="N21" s="76"/>
      <c r="O21" s="76"/>
      <c r="P21" s="76"/>
      <c r="Q21" s="76"/>
      <c r="R21" s="76"/>
      <c r="S21" s="76"/>
    </row>
    <row r="22" spans="1:19" s="13" customFormat="1" ht="76.5" customHeight="1">
      <c r="A22" s="76"/>
      <c r="B22" s="77" t="s">
        <v>40</v>
      </c>
      <c r="C22" s="78"/>
      <c r="D22" s="78"/>
      <c r="E22" s="79"/>
      <c r="F22" s="76"/>
      <c r="G22" s="76"/>
      <c r="H22" s="76"/>
      <c r="I22" s="76"/>
      <c r="J22" s="76"/>
      <c r="K22" s="76"/>
      <c r="L22" s="76"/>
      <c r="M22" s="76"/>
      <c r="N22" s="76"/>
      <c r="O22" s="76"/>
      <c r="P22" s="76"/>
      <c r="Q22" s="76"/>
      <c r="R22" s="76"/>
      <c r="S22" s="76"/>
    </row>
    <row r="23" spans="2:5" s="13" customFormat="1" ht="28.5" customHeight="1">
      <c r="B23" s="37"/>
      <c r="C23" s="38"/>
      <c r="D23" s="38"/>
      <c r="E23" s="39"/>
    </row>
  </sheetData>
  <sheetProtection/>
  <mergeCells count="3">
    <mergeCell ref="B21:E21"/>
    <mergeCell ref="B22:E22"/>
    <mergeCell ref="B23:E23"/>
  </mergeCells>
  <printOptions/>
  <pageMargins left="0.27" right="0.22" top="0.44" bottom="0.41" header="0.31496062992125984" footer="0.31496062992125984"/>
  <pageSetup fitToHeight="1" fitToWidth="1" orientation="landscape" paperSize="9" scale="74" r:id="rId1"/>
</worksheet>
</file>

<file path=xl/worksheets/sheet4.xml><?xml version="1.0" encoding="utf-8"?>
<worksheet xmlns="http://schemas.openxmlformats.org/spreadsheetml/2006/main" xmlns:r="http://schemas.openxmlformats.org/officeDocument/2006/relationships">
  <sheetPr>
    <tabColor rgb="FFC00000"/>
  </sheetPr>
  <dimension ref="A1:T22"/>
  <sheetViews>
    <sheetView zoomScale="90" zoomScaleNormal="90" zoomScalePageLayoutView="0" workbookViewId="0" topLeftCell="A1">
      <selection activeCell="A4" sqref="A4"/>
    </sheetView>
  </sheetViews>
  <sheetFormatPr defaultColWidth="11.421875" defaultRowHeight="15"/>
  <cols>
    <col min="1" max="1" width="6.28125" style="11" customWidth="1"/>
    <col min="2" max="2" width="17.140625" style="11" customWidth="1"/>
    <col min="3" max="3" width="24.8515625" style="11" customWidth="1"/>
    <col min="4" max="4" width="24.421875" style="11" customWidth="1"/>
    <col min="5" max="5" width="21.421875" style="11" customWidth="1"/>
    <col min="6" max="6" width="6.7109375" style="11" customWidth="1"/>
    <col min="7" max="7" width="14.00390625" style="11" customWidth="1"/>
    <col min="8" max="8" width="14.140625" style="11" customWidth="1"/>
    <col min="9" max="9" width="14.28125" style="11" customWidth="1"/>
    <col min="10" max="10" width="11.421875" style="11" customWidth="1"/>
    <col min="11" max="11" width="14.140625" style="11" customWidth="1"/>
    <col min="12" max="12" width="12.140625" style="11" customWidth="1"/>
    <col min="13" max="13" width="14.140625" style="11" customWidth="1"/>
    <col min="14" max="14" width="11.421875" style="11" customWidth="1"/>
    <col min="15" max="15" width="9.57421875" style="11" customWidth="1"/>
    <col min="16" max="16" width="12.421875" style="11" customWidth="1"/>
    <col min="17" max="17" width="13.8515625" style="11" customWidth="1"/>
    <col min="18" max="16384" width="11.421875" style="11" customWidth="1"/>
  </cols>
  <sheetData>
    <row r="1" spans="1:19" ht="33" customHeight="1" thickBot="1">
      <c r="A1" s="10" t="s">
        <v>8</v>
      </c>
      <c r="E1" s="26" t="str">
        <f>+IF(Portada!D11="NO","EN ESTE PROCEDIMIENTO NO SE DIFERENCIA ESTA FACILIDAD"," ")</f>
        <v> </v>
      </c>
      <c r="O1" s="16"/>
      <c r="P1" s="16"/>
      <c r="Q1" s="16"/>
      <c r="R1" s="16"/>
      <c r="S1" s="16"/>
    </row>
    <row r="2" spans="1:20" ht="23.25" customHeight="1" thickTop="1">
      <c r="A2" s="12" t="str">
        <f>+Portada!B11</f>
        <v>Cargo por Acceso a Plataforma de Pago</v>
      </c>
      <c r="N2" s="14"/>
      <c r="O2" s="18"/>
      <c r="P2" s="19"/>
      <c r="Q2" s="19"/>
      <c r="R2" s="19"/>
      <c r="S2" s="20"/>
      <c r="T2" s="15"/>
    </row>
    <row r="3" spans="1:20" ht="18.75">
      <c r="A3" s="47" t="s">
        <v>52</v>
      </c>
      <c r="B3" s="48"/>
      <c r="C3" s="48"/>
      <c r="D3" s="48"/>
      <c r="E3" s="48"/>
      <c r="F3" s="48"/>
      <c r="G3" s="48"/>
      <c r="H3" s="48"/>
      <c r="I3" s="48"/>
      <c r="J3" s="48"/>
      <c r="K3" s="48"/>
      <c r="L3" s="48"/>
      <c r="M3" s="48"/>
      <c r="N3" s="49"/>
      <c r="O3" s="50"/>
      <c r="P3" s="48"/>
      <c r="Q3" s="48"/>
      <c r="R3" s="48"/>
      <c r="S3" s="51"/>
      <c r="T3" s="15"/>
    </row>
    <row r="4" spans="1:20" ht="21">
      <c r="A4" s="48"/>
      <c r="B4" s="52"/>
      <c r="C4" s="52"/>
      <c r="D4" s="52"/>
      <c r="E4" s="52"/>
      <c r="F4" s="48"/>
      <c r="G4" s="48"/>
      <c r="H4" s="48"/>
      <c r="I4" s="48"/>
      <c r="J4" s="48"/>
      <c r="K4" s="48"/>
      <c r="L4" s="48"/>
      <c r="M4" s="48"/>
      <c r="N4" s="49"/>
      <c r="O4" s="50"/>
      <c r="P4" s="53" t="s">
        <v>20</v>
      </c>
      <c r="Q4" s="48"/>
      <c r="R4" s="48"/>
      <c r="S4" s="51"/>
      <c r="T4" s="15"/>
    </row>
    <row r="5" spans="1:20" ht="48" customHeight="1">
      <c r="A5" s="49"/>
      <c r="B5" s="40" t="s">
        <v>9</v>
      </c>
      <c r="C5" s="40" t="str">
        <f>+'Cargo Fija'!C5</f>
        <v>Tráfico a/desde operadores rurales
(miles de minutos) a/</v>
      </c>
      <c r="D5" s="40" t="str">
        <f>+'Cargo Fija'!D5</f>
        <v>Tráfico operadores urbanos
(miles de minutos) b/</v>
      </c>
      <c r="E5" s="40" t="str">
        <f>+'Cargo Fija'!E5</f>
        <v>Tráfico Total
(miles de minutos)</v>
      </c>
      <c r="F5" s="54"/>
      <c r="G5" s="40" t="str">
        <f>+'Cargo Fija'!G5</f>
        <v>Poblacional Rural c/</v>
      </c>
      <c r="H5" s="40" t="str">
        <f>+'Cargo Fija'!H5</f>
        <v>Población Urbana c/</v>
      </c>
      <c r="I5" s="40" t="str">
        <f>+'Cargo Fija'!I5</f>
        <v>Ratio Poblacional c/</v>
      </c>
      <c r="J5" s="48"/>
      <c r="K5" s="92" t="str">
        <f>+'Cargo Fija'!K5</f>
        <v>Cargo Vigente d/</v>
      </c>
      <c r="L5" s="40" t="str">
        <f>+'Cargo Fija'!L5</f>
        <v>Cargo Rural e/</v>
      </c>
      <c r="M5" s="40" t="str">
        <f>+'Cargo Fija'!M5</f>
        <v>Cargo Urbano f/</v>
      </c>
      <c r="N5" s="49"/>
      <c r="O5" s="50"/>
      <c r="P5" s="55" t="s">
        <v>18</v>
      </c>
      <c r="Q5" s="48"/>
      <c r="R5" s="48"/>
      <c r="S5" s="51"/>
      <c r="T5" s="15"/>
    </row>
    <row r="6" spans="1:20" ht="15">
      <c r="A6" s="49"/>
      <c r="B6" s="56">
        <v>42005</v>
      </c>
      <c r="C6" s="41"/>
      <c r="D6" s="41"/>
      <c r="E6" s="41"/>
      <c r="F6" s="54"/>
      <c r="G6" s="42">
        <v>6601869</v>
      </c>
      <c r="H6" s="42">
        <v>20810288</v>
      </c>
      <c r="I6" s="43">
        <f>+H6/G6</f>
        <v>3.1521812989624607</v>
      </c>
      <c r="J6" s="49"/>
      <c r="K6" s="57" t="s">
        <v>44</v>
      </c>
      <c r="L6" s="44"/>
      <c r="M6" s="44"/>
      <c r="N6" s="49"/>
      <c r="O6" s="50"/>
      <c r="P6" s="52"/>
      <c r="Q6" s="52"/>
      <c r="R6" s="48"/>
      <c r="S6" s="51"/>
      <c r="T6" s="15"/>
    </row>
    <row r="7" spans="1:20" ht="15.75">
      <c r="A7" s="49"/>
      <c r="B7" s="56">
        <v>42036</v>
      </c>
      <c r="C7" s="41"/>
      <c r="D7" s="41"/>
      <c r="E7" s="41"/>
      <c r="F7" s="54"/>
      <c r="G7" s="54"/>
      <c r="H7" s="54"/>
      <c r="I7" s="48"/>
      <c r="J7" s="48"/>
      <c r="K7" s="57" t="s">
        <v>43</v>
      </c>
      <c r="L7" s="45"/>
      <c r="M7" s="45"/>
      <c r="N7" s="49"/>
      <c r="O7" s="58"/>
      <c r="P7" s="93">
        <f>+K8</f>
        <v>0.0021</v>
      </c>
      <c r="Q7" s="93">
        <f>+L8*C18/(C18+D18)+M8*D18/(C18+D18)</f>
        <v>0.0021</v>
      </c>
      <c r="R7" s="60" t="str">
        <f>+IF(P7=Q7,"VERIFICADO","NO CUMPLE")</f>
        <v>VERIFICADO</v>
      </c>
      <c r="S7" s="51"/>
      <c r="T7" s="15"/>
    </row>
    <row r="8" spans="1:20" ht="15">
      <c r="A8" s="49"/>
      <c r="B8" s="56">
        <v>42064</v>
      </c>
      <c r="C8" s="41"/>
      <c r="D8" s="41"/>
      <c r="E8" s="41"/>
      <c r="F8" s="54"/>
      <c r="G8" s="54"/>
      <c r="H8" s="54"/>
      <c r="I8" s="48"/>
      <c r="J8" s="48"/>
      <c r="K8" s="61">
        <v>0.0021</v>
      </c>
      <c r="L8" s="62">
        <f>+(K8*(C18+D18)*G6)/(C18*G6+D18*H6)</f>
        <v>0.0008566149713600696</v>
      </c>
      <c r="M8" s="62">
        <f>+(K8*(C18+D18)*H6)/(C18*G6+D18*H6)</f>
        <v>0.0027002056931324753</v>
      </c>
      <c r="N8" s="49"/>
      <c r="O8" s="50"/>
      <c r="P8" s="94"/>
      <c r="Q8" s="94"/>
      <c r="R8" s="64"/>
      <c r="S8" s="51"/>
      <c r="T8" s="15"/>
    </row>
    <row r="9" spans="1:20" ht="15" customHeight="1">
      <c r="A9" s="49"/>
      <c r="B9" s="56">
        <v>42095</v>
      </c>
      <c r="C9" s="41"/>
      <c r="D9" s="41"/>
      <c r="E9" s="41"/>
      <c r="F9" s="54"/>
      <c r="G9" s="65" t="s">
        <v>14</v>
      </c>
      <c r="H9" s="48"/>
      <c r="I9" s="48"/>
      <c r="J9" s="48"/>
      <c r="K9" s="48"/>
      <c r="L9" s="48"/>
      <c r="M9" s="48"/>
      <c r="N9" s="49"/>
      <c r="O9" s="50"/>
      <c r="P9" s="95" t="s">
        <v>19</v>
      </c>
      <c r="Q9" s="96"/>
      <c r="R9" s="64"/>
      <c r="S9" s="51"/>
      <c r="T9" s="15"/>
    </row>
    <row r="10" spans="1:20" ht="15">
      <c r="A10" s="49"/>
      <c r="B10" s="56">
        <v>42125</v>
      </c>
      <c r="C10" s="41"/>
      <c r="D10" s="41"/>
      <c r="E10" s="41"/>
      <c r="F10" s="54"/>
      <c r="G10" s="68" t="s">
        <v>45</v>
      </c>
      <c r="H10" s="54"/>
      <c r="I10" s="48"/>
      <c r="J10" s="48"/>
      <c r="K10" s="48"/>
      <c r="L10" s="48"/>
      <c r="M10" s="48"/>
      <c r="N10" s="49"/>
      <c r="O10" s="50"/>
      <c r="P10" s="96"/>
      <c r="Q10" s="96"/>
      <c r="R10" s="64"/>
      <c r="S10" s="51"/>
      <c r="T10" s="15"/>
    </row>
    <row r="11" spans="1:20" ht="15.75">
      <c r="A11" s="49"/>
      <c r="B11" s="56">
        <v>42156</v>
      </c>
      <c r="C11" s="41"/>
      <c r="D11" s="41"/>
      <c r="E11" s="41"/>
      <c r="F11" s="54"/>
      <c r="G11" s="68" t="s">
        <v>46</v>
      </c>
      <c r="H11" s="54"/>
      <c r="I11" s="48"/>
      <c r="J11" s="48"/>
      <c r="K11" s="48"/>
      <c r="L11" s="48"/>
      <c r="M11" s="48"/>
      <c r="N11" s="49"/>
      <c r="O11" s="50"/>
      <c r="P11" s="93">
        <f>+H6/G6</f>
        <v>3.1521812989624607</v>
      </c>
      <c r="Q11" s="93">
        <f>+M8/L8</f>
        <v>3.1521812989624607</v>
      </c>
      <c r="R11" s="60" t="str">
        <f>+IF(P11=Q11,"VERIFICADO","NO CUMPLE")</f>
        <v>VERIFICADO</v>
      </c>
      <c r="S11" s="51"/>
      <c r="T11" s="15"/>
    </row>
    <row r="12" spans="1:20" ht="15">
      <c r="A12" s="49"/>
      <c r="B12" s="56">
        <v>42186</v>
      </c>
      <c r="C12" s="41"/>
      <c r="D12" s="41"/>
      <c r="E12" s="41"/>
      <c r="F12" s="54"/>
      <c r="G12" s="68" t="s">
        <v>47</v>
      </c>
      <c r="H12" s="54"/>
      <c r="I12" s="48"/>
      <c r="J12" s="48"/>
      <c r="K12" s="48"/>
      <c r="L12" s="48"/>
      <c r="M12" s="48"/>
      <c r="N12" s="49"/>
      <c r="O12" s="50"/>
      <c r="P12" s="48"/>
      <c r="Q12" s="48"/>
      <c r="R12" s="48"/>
      <c r="S12" s="51"/>
      <c r="T12" s="15"/>
    </row>
    <row r="13" spans="1:20" ht="15.75" thickBot="1">
      <c r="A13" s="49"/>
      <c r="B13" s="56">
        <v>42217</v>
      </c>
      <c r="C13" s="41"/>
      <c r="D13" s="41"/>
      <c r="E13" s="41"/>
      <c r="F13" s="54"/>
      <c r="G13" s="68" t="s">
        <v>48</v>
      </c>
      <c r="H13" s="54"/>
      <c r="I13" s="48"/>
      <c r="J13" s="48"/>
      <c r="K13" s="48"/>
      <c r="L13" s="48"/>
      <c r="M13" s="48"/>
      <c r="N13" s="49"/>
      <c r="O13" s="69"/>
      <c r="P13" s="70"/>
      <c r="Q13" s="70"/>
      <c r="R13" s="70"/>
      <c r="S13" s="71"/>
      <c r="T13" s="15"/>
    </row>
    <row r="14" spans="1:19" ht="15.75" thickTop="1">
      <c r="A14" s="49"/>
      <c r="B14" s="56">
        <v>42248</v>
      </c>
      <c r="C14" s="41"/>
      <c r="D14" s="41"/>
      <c r="E14" s="41"/>
      <c r="F14" s="54"/>
      <c r="G14" s="68" t="s">
        <v>33</v>
      </c>
      <c r="H14" s="54"/>
      <c r="I14" s="48"/>
      <c r="J14" s="48"/>
      <c r="K14" s="48"/>
      <c r="L14" s="48"/>
      <c r="M14" s="48"/>
      <c r="N14" s="48"/>
      <c r="O14" s="72"/>
      <c r="P14" s="72"/>
      <c r="Q14" s="72"/>
      <c r="R14" s="72"/>
      <c r="S14" s="72"/>
    </row>
    <row r="15" spans="1:19" ht="15">
      <c r="A15" s="49"/>
      <c r="B15" s="56">
        <v>42278</v>
      </c>
      <c r="C15" s="41"/>
      <c r="D15" s="41"/>
      <c r="E15" s="41"/>
      <c r="F15" s="54"/>
      <c r="G15" s="68" t="s">
        <v>34</v>
      </c>
      <c r="H15" s="54"/>
      <c r="I15" s="48"/>
      <c r="J15" s="48"/>
      <c r="K15" s="48"/>
      <c r="L15" s="48"/>
      <c r="M15" s="48"/>
      <c r="N15" s="48"/>
      <c r="O15" s="48"/>
      <c r="P15" s="48"/>
      <c r="Q15" s="48"/>
      <c r="R15" s="48"/>
      <c r="S15" s="48"/>
    </row>
    <row r="16" spans="1:19" ht="15">
      <c r="A16" s="49"/>
      <c r="B16" s="56">
        <v>42309</v>
      </c>
      <c r="C16" s="41"/>
      <c r="D16" s="41"/>
      <c r="E16" s="41"/>
      <c r="F16" s="54"/>
      <c r="G16" s="54"/>
      <c r="H16" s="54"/>
      <c r="I16" s="48"/>
      <c r="J16" s="48"/>
      <c r="K16" s="48"/>
      <c r="L16" s="48"/>
      <c r="M16" s="48"/>
      <c r="N16" s="48"/>
      <c r="O16" s="48"/>
      <c r="P16" s="48"/>
      <c r="Q16" s="48"/>
      <c r="R16" s="48"/>
      <c r="S16" s="48"/>
    </row>
    <row r="17" spans="1:19" ht="15">
      <c r="A17" s="49"/>
      <c r="B17" s="56">
        <v>42339</v>
      </c>
      <c r="C17" s="41"/>
      <c r="D17" s="41"/>
      <c r="E17" s="41"/>
      <c r="F17" s="54"/>
      <c r="G17" s="54"/>
      <c r="H17" s="54"/>
      <c r="I17" s="48"/>
      <c r="J17" s="48"/>
      <c r="K17" s="48"/>
      <c r="L17" s="48"/>
      <c r="M17" s="48"/>
      <c r="N17" s="48"/>
      <c r="O17" s="48"/>
      <c r="P17" s="48"/>
      <c r="Q17" s="48"/>
      <c r="R17" s="48"/>
      <c r="S17" s="48"/>
    </row>
    <row r="18" spans="1:19" ht="15">
      <c r="A18" s="49"/>
      <c r="B18" s="73" t="s">
        <v>10</v>
      </c>
      <c r="C18" s="97">
        <v>32.71716346</v>
      </c>
      <c r="D18" s="97">
        <v>67.77681666666668</v>
      </c>
      <c r="E18" s="97">
        <v>100.49398012666668</v>
      </c>
      <c r="F18" s="54"/>
      <c r="G18" s="54"/>
      <c r="H18" s="54"/>
      <c r="I18" s="48"/>
      <c r="J18" s="48"/>
      <c r="K18" s="48"/>
      <c r="L18" s="48"/>
      <c r="M18" s="48"/>
      <c r="N18" s="48"/>
      <c r="O18" s="48"/>
      <c r="P18" s="48"/>
      <c r="Q18" s="48"/>
      <c r="R18" s="48"/>
      <c r="S18" s="48"/>
    </row>
    <row r="19" spans="1:19" ht="16.5" customHeight="1">
      <c r="A19" s="48"/>
      <c r="B19" s="74"/>
      <c r="C19" s="74"/>
      <c r="D19" s="74"/>
      <c r="E19" s="74"/>
      <c r="F19" s="48"/>
      <c r="G19" s="48"/>
      <c r="H19" s="48"/>
      <c r="I19" s="48"/>
      <c r="J19" s="48"/>
      <c r="K19" s="48"/>
      <c r="L19" s="48"/>
      <c r="M19" s="48"/>
      <c r="N19" s="48"/>
      <c r="O19" s="48"/>
      <c r="P19" s="48"/>
      <c r="Q19" s="48"/>
      <c r="R19" s="48"/>
      <c r="S19" s="48"/>
    </row>
    <row r="20" spans="1:19" ht="10.5" customHeight="1">
      <c r="A20" s="48"/>
      <c r="B20" s="75" t="s">
        <v>12</v>
      </c>
      <c r="C20" s="48"/>
      <c r="D20" s="48"/>
      <c r="E20" s="48"/>
      <c r="F20" s="48"/>
      <c r="G20" s="48"/>
      <c r="H20" s="48"/>
      <c r="I20" s="48"/>
      <c r="J20" s="48"/>
      <c r="K20" s="48"/>
      <c r="L20" s="48"/>
      <c r="M20" s="48"/>
      <c r="N20" s="48"/>
      <c r="O20" s="48"/>
      <c r="P20" s="48"/>
      <c r="Q20" s="48"/>
      <c r="R20" s="48"/>
      <c r="S20" s="48"/>
    </row>
    <row r="21" spans="1:19" s="13" customFormat="1" ht="68.25" customHeight="1">
      <c r="A21" s="76"/>
      <c r="B21" s="77" t="s">
        <v>35</v>
      </c>
      <c r="C21" s="78"/>
      <c r="D21" s="78"/>
      <c r="E21" s="79"/>
      <c r="F21" s="76"/>
      <c r="G21" s="76"/>
      <c r="H21" s="76"/>
      <c r="I21" s="76"/>
      <c r="J21" s="76"/>
      <c r="K21" s="76"/>
      <c r="L21" s="76"/>
      <c r="M21" s="76"/>
      <c r="N21" s="76"/>
      <c r="O21" s="76"/>
      <c r="P21" s="76"/>
      <c r="Q21" s="76"/>
      <c r="R21" s="76"/>
      <c r="S21" s="76"/>
    </row>
    <row r="22" spans="1:19" s="13" customFormat="1" ht="60.75" customHeight="1">
      <c r="A22" s="76"/>
      <c r="B22" s="77" t="s">
        <v>39</v>
      </c>
      <c r="C22" s="78"/>
      <c r="D22" s="78"/>
      <c r="E22" s="79"/>
      <c r="F22" s="76"/>
      <c r="G22" s="76"/>
      <c r="H22" s="76"/>
      <c r="I22" s="76"/>
      <c r="J22" s="76"/>
      <c r="K22" s="76"/>
      <c r="L22" s="76"/>
      <c r="M22" s="76"/>
      <c r="N22" s="76"/>
      <c r="O22" s="76"/>
      <c r="P22" s="76"/>
      <c r="Q22" s="76"/>
      <c r="R22" s="76"/>
      <c r="S22" s="76"/>
    </row>
  </sheetData>
  <sheetProtection/>
  <mergeCells count="2">
    <mergeCell ref="B21:E21"/>
    <mergeCell ref="B22:E22"/>
  </mergeCells>
  <printOptions/>
  <pageMargins left="0.25" right="0.25" top="0.75" bottom="0.75" header="0.3" footer="0.3"/>
  <pageSetup fitToHeight="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2014-04-15T16:00:39Z</cp:lastPrinted>
  <dcterms:created xsi:type="dcterms:W3CDTF">2009-10-19T09:22:18Z</dcterms:created>
  <dcterms:modified xsi:type="dcterms:W3CDTF">2016-03-18T15:29:33Z</dcterms:modified>
  <cp:category/>
  <cp:version/>
  <cp:contentType/>
  <cp:contentStatus/>
</cp:coreProperties>
</file>