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3\ACCESO MAYORISTA\Emisión de Normas\Exp. N° 0004-2023-CD-DPRC-PEN (Revisión Normas Complementarias OMV)\8. 2023.08.23 Proyecto de norma para CD\"/>
    </mc:Choice>
  </mc:AlternateContent>
  <bookViews>
    <workbookView xWindow="0" yWindow="0" windowWidth="23040" windowHeight="8616" activeTab="1"/>
  </bookViews>
  <sheets>
    <sheet name="REGLAS" sheetId="1" r:id="rId1"/>
    <sheet name="CARGO DE DATOS" sheetId="2" r:id="rId2"/>
    <sheet name="Punku-dat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21" i="2"/>
  <c r="C50" i="2" s="1"/>
  <c r="B36" i="2"/>
  <c r="B37" i="2"/>
  <c r="B38" i="2"/>
  <c r="B39" i="2"/>
  <c r="B40" i="2"/>
  <c r="B41" i="2"/>
  <c r="A30" i="2"/>
  <c r="A29" i="2"/>
  <c r="B13" i="2"/>
  <c r="B42" i="2" l="1"/>
  <c r="C49" i="2" s="1"/>
  <c r="A52" i="2" s="1"/>
</calcChain>
</file>

<file path=xl/sharedStrings.xml><?xml version="1.0" encoding="utf-8"?>
<sst xmlns="http://schemas.openxmlformats.org/spreadsheetml/2006/main" count="78" uniqueCount="75">
  <si>
    <t>REGLAS PARA LA DETERMINACIÓN DE CARGOS DE ACCESO</t>
  </si>
  <si>
    <t>Mes</t>
  </si>
  <si>
    <t>Cargo medio</t>
  </si>
  <si>
    <t>Facturación</t>
  </si>
  <si>
    <t>Suma</t>
  </si>
  <si>
    <t>Precio medio Punku:</t>
  </si>
  <si>
    <t>Porcentaje de descuento</t>
  </si>
  <si>
    <t>Precio medio descontado</t>
  </si>
  <si>
    <t xml:space="preserve">Desde </t>
  </si>
  <si>
    <t>Hasta</t>
  </si>
  <si>
    <t>Precio medio</t>
  </si>
  <si>
    <t>Valor</t>
  </si>
  <si>
    <t>Tráfico</t>
  </si>
  <si>
    <t>Cargo</t>
  </si>
  <si>
    <t>Rango de tráfico</t>
  </si>
  <si>
    <t>PUNKU. El portal a la informacion de las telecomunicaciones</t>
  </si>
  <si>
    <t>CATEGORIAS:Precios</t>
  </si>
  <si>
    <t>Fecha de Reporte:2023-08-16</t>
  </si>
  <si>
    <t>TARIFA PROMEDIO POR MB DE INTERNET DESDE TELÉFONOS MÓVILES  (Variación acumulada desde 2014-I hasta 2023-I: -97.6%)</t>
  </si>
  <si>
    <t>PERIODO</t>
  </si>
  <si>
    <t>TARIFA PROMEDIO POR MB DE INTERNET MÓVIL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</si>
  <si>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</si>
  <si>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</si>
  <si>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</si>
  <si>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</si>
  <si>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</si>
  <si>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</si>
  <si>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</si>
  <si>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</si>
  <si>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>2016-I</t>
  </si>
  <si>
    <t>2016-II</t>
  </si>
  <si>
    <t>2016-III</t>
  </si>
  <si>
    <t>2016-IV</t>
  </si>
  <si>
    <t>2017-I</t>
  </si>
  <si>
    <t>2017-II</t>
  </si>
  <si>
    <t>2017-III</t>
  </si>
  <si>
    <t>2017-IV</t>
  </si>
  <si>
    <t>2018-I</t>
  </si>
  <si>
    <t>2018-II</t>
  </si>
  <si>
    <t>2018-III</t>
  </si>
  <si>
    <t>2018-IV</t>
  </si>
  <si>
    <t>2019-I</t>
  </si>
  <si>
    <t>2019-II</t>
  </si>
  <si>
    <t>2019-III</t>
  </si>
  <si>
    <t>2019-IV</t>
  </si>
  <si>
    <t>2020-I</t>
  </si>
  <si>
    <t>2020-II</t>
  </si>
  <si>
    <t>2020-III</t>
  </si>
  <si>
    <t>2020-IV</t>
  </si>
  <si>
    <t>2021-I</t>
  </si>
  <si>
    <t>2021-II</t>
  </si>
  <si>
    <t>2021-III</t>
  </si>
  <si>
    <t>2021-IV</t>
  </si>
  <si>
    <t>2022-I</t>
  </si>
  <si>
    <t>2022-II</t>
  </si>
  <si>
    <t>2022-III</t>
  </si>
  <si>
    <t>2022-IV</t>
  </si>
  <si>
    <t>2023-I</t>
  </si>
  <si>
    <t>Comentarios:</t>
  </si>
  <si>
    <t>Información reportada en el marco de la NRIP.</t>
  </si>
  <si>
    <t>a) La tarifa promedio por MB en Internet móvil (mercado) se estima como el ratio entre la suma de ingresos por el servicio de Internet móvil y la suma de tráfico cursado de megabytes.			
b) La estimación considera las empresas con mayor participación de mercado.			
c) Información disponible al 9/06/2023.</t>
  </si>
  <si>
    <t>Disclaimer:</t>
  </si>
  <si>
    <t>El uso de la presente información deberá ser acorde con la política del SGSI, la normativa de confidencialidad del OSIPTEL y cualquier otra normativa aplicable</t>
  </si>
  <si>
    <t>Cargo medio debe ser igual al precio medio descontado</t>
  </si>
  <si>
    <r>
      <t>1. INFORMACIÓN DE TRÁFICO HISTÓRICO</t>
    </r>
    <r>
      <rPr>
        <b/>
        <sz val="8"/>
        <color theme="4" tint="-0.499984740745262"/>
        <rFont val="Leelawadee"/>
        <family val="2"/>
      </rPr>
      <t xml:space="preserve"> </t>
    </r>
    <r>
      <rPr>
        <b/>
        <sz val="8"/>
        <color rgb="FFC00000"/>
        <rFont val="Leelawadee"/>
        <family val="2"/>
      </rPr>
      <t>(INFO DEL OMV)</t>
    </r>
  </si>
  <si>
    <r>
      <t xml:space="preserve">2. INGRESO MEDIO DESCONTADO </t>
    </r>
    <r>
      <rPr>
        <b/>
        <sz val="8"/>
        <color rgb="FFC00000"/>
        <rFont val="Leelawadee"/>
        <family val="2"/>
      </rPr>
      <t>(DATO EXÓGENO)</t>
    </r>
  </si>
  <si>
    <r>
      <t xml:space="preserve">3. CARGOS DE ACCESO DEL MANDATO </t>
    </r>
    <r>
      <rPr>
        <b/>
        <sz val="8"/>
        <color rgb="FFC00000"/>
        <rFont val="Leelawadee"/>
        <family val="2"/>
      </rPr>
      <t>(PROPUESTA DEL OMV)</t>
    </r>
  </si>
  <si>
    <t>4. FACTURACIÓN</t>
  </si>
  <si>
    <t>OMV full</t>
  </si>
  <si>
    <t>OMV reseller</t>
  </si>
  <si>
    <t>Tipo de OMV</t>
  </si>
  <si>
    <t>Descuento</t>
  </si>
  <si>
    <t>Nota: El OMV establece el número de rangos, amplitud y precios, siempre que cumpla con la regla.</t>
  </si>
  <si>
    <r>
      <t xml:space="preserve">EJEMPLO: DETERMINACIÓN DE LOS CARGOS DE ACCESO PARA EL SERVICIO DE DATOS </t>
    </r>
    <r>
      <rPr>
        <b/>
        <sz val="14"/>
        <color rgb="FFC00000"/>
        <rFont val="Leelawadee"/>
        <family val="2"/>
      </rPr>
      <t>(A CARGO DEL OMV)</t>
    </r>
  </si>
  <si>
    <t>5. CONDICIÓN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</si>
</sst>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"/>
    <numFmt numFmtId="165" formatCode="[$S/-280A]\ #,##0.00000"/>
    <numFmt numFmtId="166" formatCode="[$S/-280A]\ #,##0"/>
    <numFmt numFmtId="167" formatCode="[$S/-280A]\ #,##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eelawadee"/>
      <family val="2"/>
    </font>
    <font>
      <sz val="11"/>
      <color theme="4" tint="-0.499984740745262"/>
      <name val="Leelawadee"/>
      <family val="2"/>
    </font>
    <font>
      <b/>
      <sz val="14"/>
      <color theme="4" tint="-0.499984740745262"/>
      <name val="Leelawadee"/>
      <family val="2"/>
    </font>
    <font>
      <sz val="10"/>
      <color theme="1"/>
      <name val="Leelawadee"/>
      <family val="2"/>
    </font>
    <font>
      <sz val="10"/>
      <color theme="4" tint="-0.499984740745262"/>
      <name val="Leelawadee"/>
      <family val="2"/>
    </font>
    <font>
      <sz val="8"/>
      <color theme="4" tint="-0.499984740745262"/>
      <name val="Leelawadee"/>
      <family val="2"/>
    </font>
    <font>
      <b/>
      <sz val="10"/>
      <color theme="4" tint="-0.499984740745262"/>
      <name val="Leelawadee"/>
      <family val="2"/>
    </font>
    <font>
      <sz val="11"/>
      <name val="Calibri"/>
      <family val="2"/>
    </font>
    <font>
      <b/>
      <sz val="18"/>
      <name val="Calibri"/>
      <family val="2"/>
    </font>
    <font>
      <i/>
      <sz val="12"/>
      <name val="Calibri"/>
      <family val="2"/>
    </font>
    <font>
      <b/>
      <i/>
      <sz val="14"/>
      <name val="Calibri"/>
      <family val="2"/>
    </font>
    <font>
      <b/>
      <sz val="11"/>
      <name val="Calibri"/>
      <family val="2"/>
    </font>
    <font>
      <b/>
      <i/>
      <sz val="12"/>
      <name val="Calibri"/>
      <family val="2"/>
    </font>
    <font>
      <b/>
      <sz val="14"/>
      <color rgb="FFC00000"/>
      <name val="Leelawadee"/>
      <family val="2"/>
    </font>
    <font>
      <b/>
      <sz val="8"/>
      <color theme="4" tint="-0.499984740745262"/>
      <name val="Leelawadee"/>
      <family val="2"/>
    </font>
    <font>
      <b/>
      <sz val="8"/>
      <color rgb="FFC00000"/>
      <name val="Leelawade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1" fontId="6" fillId="0" borderId="0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164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/>
    </xf>
    <xf numFmtId="167" fontId="8" fillId="0" borderId="0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 applyBorder="1" applyAlignment="1">
      <alignment horizontal="left"/>
    </xf>
    <xf numFmtId="166" fontId="6" fillId="0" borderId="0" xfId="0" applyNumberFormat="1" applyFont="1" applyBorder="1" applyAlignment="1">
      <alignment horizontal="right"/>
    </xf>
    <xf numFmtId="167" fontId="6" fillId="0" borderId="2" xfId="0" applyNumberFormat="1" applyFont="1" applyBorder="1"/>
    <xf numFmtId="167" fontId="6" fillId="0" borderId="3" xfId="0" applyNumberFormat="1" applyFont="1" applyBorder="1"/>
    <xf numFmtId="0" fontId="6" fillId="2" borderId="1" xfId="0" applyFont="1" applyFill="1" applyBorder="1"/>
    <xf numFmtId="0" fontId="10" fillId="0" borderId="0" xfId="2" applyNumberFormat="1" applyFont="1"/>
    <xf numFmtId="0" fontId="9" fillId="0" borderId="0" xfId="2" applyNumberFormat="1" applyFont="1"/>
    <xf numFmtId="0" fontId="11" fillId="0" borderId="0" xfId="2" applyNumberFormat="1" applyFont="1"/>
    <xf numFmtId="0" fontId="12" fillId="0" borderId="0" xfId="2" applyNumberFormat="1" applyFont="1"/>
    <xf numFmtId="0" fontId="13" fillId="0" borderId="4" xfId="2" applyNumberFormat="1" applyFont="1" applyBorder="1"/>
    <xf numFmtId="0" fontId="14" fillId="0" borderId="0" xfId="2" applyNumberFormat="1" applyFont="1"/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6" fontId="8" fillId="3" borderId="4" xfId="0" applyNumberFormat="1" applyFont="1" applyFill="1" applyBorder="1" applyAlignment="1">
      <alignment horizontal="right"/>
    </xf>
    <xf numFmtId="164" fontId="8" fillId="3" borderId="4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10" fontId="6" fillId="0" borderId="0" xfId="0" applyNumberFormat="1" applyFont="1"/>
    <xf numFmtId="0" fontId="6" fillId="0" borderId="2" xfId="0" applyFont="1" applyBorder="1"/>
    <xf numFmtId="9" fontId="6" fillId="0" borderId="2" xfId="0" applyNumberFormat="1" applyFont="1" applyBorder="1"/>
    <xf numFmtId="3" fontId="7" fillId="0" borderId="0" xfId="0" applyNumberFormat="1" applyFont="1" applyBorder="1" applyAlignment="1">
      <alignment horizontal="left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/>
            </a:pPr>
            <a:r>
              <a:rPr lang="es-MX"/>
              <a:t>TARIFA PROMEDIO POR MB DE INTERNET DESDE TELÉFONOS MÓVILES  (Variación acumulada desde 2014-I hasta 2023-I: -97.6%)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TARIFA PROMEDIO POR MB DE INTERNET MÓVIL</c:v>
          </c:tx>
          <c:marker>
            <c:symbol val="none"/>
          </c:marker>
          <c:cat>
            <c:strRef>
              <c:f>'Punku-datos'!$A$7:$A$43</c:f>
              <c:strCache>
                <c:ptCount val="37"/>
                <c:pt idx="0">
                  <c:v>2014-I</c:v>
                </c:pt>
                <c:pt idx="1">
                  <c:v>2014-II</c:v>
                </c:pt>
                <c:pt idx="2">
                  <c:v>2014-III</c:v>
                </c:pt>
                <c:pt idx="3">
                  <c:v>2014-IV</c:v>
                </c:pt>
                <c:pt idx="4">
                  <c:v>2015-I</c:v>
                </c:pt>
                <c:pt idx="5">
                  <c:v>2015-II</c:v>
                </c:pt>
                <c:pt idx="6">
                  <c:v>2015-III</c:v>
                </c:pt>
                <c:pt idx="7">
                  <c:v>2015-IV</c:v>
                </c:pt>
                <c:pt idx="8">
                  <c:v>2016-I</c:v>
                </c:pt>
                <c:pt idx="9">
                  <c:v>2016-II</c:v>
                </c:pt>
                <c:pt idx="10">
                  <c:v>2016-III</c:v>
                </c:pt>
                <c:pt idx="11">
                  <c:v>2016-IV</c:v>
                </c:pt>
                <c:pt idx="12">
                  <c:v>2017-I</c:v>
                </c:pt>
                <c:pt idx="13">
                  <c:v>2017-II</c:v>
                </c:pt>
                <c:pt idx="14">
                  <c:v>2017-III</c:v>
                </c:pt>
                <c:pt idx="15">
                  <c:v>2017-IV</c:v>
                </c:pt>
                <c:pt idx="16">
                  <c:v>2018-I</c:v>
                </c:pt>
                <c:pt idx="17">
                  <c:v>2018-II</c:v>
                </c:pt>
                <c:pt idx="18">
                  <c:v>2018-III</c:v>
                </c:pt>
                <c:pt idx="19">
                  <c:v>2018-IV</c:v>
                </c:pt>
                <c:pt idx="20">
                  <c:v>2019-I</c:v>
                </c:pt>
                <c:pt idx="21">
                  <c:v>2019-II</c:v>
                </c:pt>
                <c:pt idx="22">
                  <c:v>2019-III</c:v>
                </c:pt>
                <c:pt idx="23">
                  <c:v>2019-IV</c:v>
                </c:pt>
                <c:pt idx="24">
                  <c:v>2020-I</c:v>
                </c:pt>
                <c:pt idx="25">
                  <c:v>2020-II</c:v>
                </c:pt>
                <c:pt idx="26">
                  <c:v>2020-III</c:v>
                </c:pt>
                <c:pt idx="27">
                  <c:v>2020-IV</c:v>
                </c:pt>
                <c:pt idx="28">
                  <c:v>2021-I</c:v>
                </c:pt>
                <c:pt idx="29">
                  <c:v>2021-II</c:v>
                </c:pt>
                <c:pt idx="30">
                  <c:v>2021-III</c:v>
                </c:pt>
                <c:pt idx="31">
                  <c:v>2021-IV</c:v>
                </c:pt>
                <c:pt idx="32">
                  <c:v>2022-I</c:v>
                </c:pt>
                <c:pt idx="33">
                  <c:v>2022-II</c:v>
                </c:pt>
                <c:pt idx="34">
                  <c:v>2022-III</c:v>
                </c:pt>
                <c:pt idx="35">
                  <c:v>2022-IV</c:v>
                </c:pt>
                <c:pt idx="36">
                  <c:v>2023-I</c:v>
                </c:pt>
              </c:strCache>
            </c:strRef>
          </c:cat>
          <c:val>
            <c:numRef>
              <c:f>'Punku-datos'!$B$7:$B$43</c:f>
              <c:numCache>
                <c:formatCode>General</c:formatCode>
                <c:ptCount val="37"/>
                <c:pt idx="0">
                  <c:v>5.97854398144698E-2</c:v>
                </c:pt>
                <c:pt idx="1">
                  <c:v>5.69206275306266E-2</c:v>
                </c:pt>
                <c:pt idx="2">
                  <c:v>5.4322079771380698E-2</c:v>
                </c:pt>
                <c:pt idx="3">
                  <c:v>5.0202170056811601E-2</c:v>
                </c:pt>
                <c:pt idx="4">
                  <c:v>4.8265671935862099E-2</c:v>
                </c:pt>
                <c:pt idx="5">
                  <c:v>4.2378642734178802E-2</c:v>
                </c:pt>
                <c:pt idx="6">
                  <c:v>3.46418062952219E-2</c:v>
                </c:pt>
                <c:pt idx="7">
                  <c:v>3.2834438037214399E-2</c:v>
                </c:pt>
                <c:pt idx="8">
                  <c:v>3.1459083075347102E-2</c:v>
                </c:pt>
                <c:pt idx="9">
                  <c:v>2.54820663394798E-2</c:v>
                </c:pt>
                <c:pt idx="10">
                  <c:v>2.58773500113719E-2</c:v>
                </c:pt>
                <c:pt idx="11">
                  <c:v>1.4287587562370601E-2</c:v>
                </c:pt>
                <c:pt idx="12">
                  <c:v>1.3699360124109401E-2</c:v>
                </c:pt>
                <c:pt idx="13">
                  <c:v>1.1716416124741299E-2</c:v>
                </c:pt>
                <c:pt idx="14">
                  <c:v>1.0051393612386701E-2</c:v>
                </c:pt>
                <c:pt idx="15">
                  <c:v>7.4534641885054299E-3</c:v>
                </c:pt>
                <c:pt idx="16">
                  <c:v>6.09813218053659E-3</c:v>
                </c:pt>
                <c:pt idx="17">
                  <c:v>4.86330120120436E-3</c:v>
                </c:pt>
                <c:pt idx="18">
                  <c:v>5.1700053430447299E-3</c:v>
                </c:pt>
                <c:pt idx="19">
                  <c:v>4.1912023646448098E-3</c:v>
                </c:pt>
                <c:pt idx="20">
                  <c:v>4.0676613755399197E-3</c:v>
                </c:pt>
                <c:pt idx="21">
                  <c:v>3.7232785814694598E-3</c:v>
                </c:pt>
                <c:pt idx="22">
                  <c:v>3.2945401956131202E-3</c:v>
                </c:pt>
                <c:pt idx="23">
                  <c:v>2.9884326172087698E-3</c:v>
                </c:pt>
                <c:pt idx="24">
                  <c:v>2.8640612968623799E-3</c:v>
                </c:pt>
                <c:pt idx="25">
                  <c:v>2.25087310567108E-3</c:v>
                </c:pt>
                <c:pt idx="26">
                  <c:v>2.1931077465393001E-3</c:v>
                </c:pt>
                <c:pt idx="27">
                  <c:v>2.0917761737227502E-3</c:v>
                </c:pt>
                <c:pt idx="28">
                  <c:v>1.99730473613648E-3</c:v>
                </c:pt>
                <c:pt idx="29">
                  <c:v>1.91989679943718E-3</c:v>
                </c:pt>
                <c:pt idx="30">
                  <c:v>1.8404535452170401E-3</c:v>
                </c:pt>
                <c:pt idx="31">
                  <c:v>1.71101429832807E-3</c:v>
                </c:pt>
                <c:pt idx="32">
                  <c:v>1.5555583903360201E-3</c:v>
                </c:pt>
                <c:pt idx="33">
                  <c:v>2.0113301798979498E-3</c:v>
                </c:pt>
                <c:pt idx="34">
                  <c:v>1.71787008049646E-3</c:v>
                </c:pt>
                <c:pt idx="35">
                  <c:v>1.42418684054234E-3</c:v>
                </c:pt>
                <c:pt idx="36">
                  <c:v>1.3439966768339601E-3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5-4493-856E-CB930F4E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b"/>
      <c:layout/>
      <c:overlay val="0"/>
    </c:legend>
    <c:plotVisOnly val="0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89647</xdr:rowOff>
    </xdr:from>
    <xdr:to>
      <xdr:col>9</xdr:col>
      <xdr:colOff>469016</xdr:colOff>
      <xdr:row>32</xdr:row>
      <xdr:rowOff>165230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3765"/>
          <a:ext cx="7165651" cy="563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180975</xdr:colOff>
      <xdr:row>4</xdr:row>
      <xdr:rowOff>66675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2220" y="0"/>
          <a:ext cx="3891915" cy="942975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38100</xdr:rowOff>
    </xdr:from>
    <xdr:to>
      <xdr:col>18</xdr:col>
      <xdr:colOff>419100</xdr:colOff>
      <xdr:row>35</xdr:row>
      <xdr:rowOff>38100</xdr:rowOff>
    </xdr:to>
    <xdr:graphicFrame macro="">
      <xdr:nvGraphicFramePr>
        <xdr:cNvPr id="3" name="TARIFA PROMEDIO POR MB DE INTERNET DESDE TELÉFONOS MÓVILES  (Variación acumulada desde 2014-I hasta 2023-I: -97.6%)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85" zoomScaleNormal="85" workbookViewId="0"/>
  </sheetViews>
  <sheetFormatPr baseColWidth="10" defaultRowHeight="13.8" x14ac:dyDescent="0.25"/>
  <cols>
    <col min="1" max="1" width="11.5546875" style="2"/>
    <col min="2" max="2" width="2.109375" style="2" customWidth="1"/>
    <col min="3" max="6" width="11.5546875" style="2"/>
    <col min="7" max="7" width="15" style="2" customWidth="1"/>
    <col min="8" max="16384" width="11.5546875" style="2"/>
  </cols>
  <sheetData>
    <row r="1" spans="1:7" ht="17.399999999999999" x14ac:dyDescent="0.3">
      <c r="A1" s="3" t="s">
        <v>0</v>
      </c>
      <c r="B1" s="4"/>
      <c r="C1" s="4"/>
      <c r="D1" s="4"/>
      <c r="E1" s="4"/>
      <c r="F1" s="4"/>
      <c r="G1" s="4"/>
    </row>
    <row r="3" spans="1:7" ht="13.8" customHeight="1" x14ac:dyDescent="0.25"/>
    <row r="6" spans="1:7" ht="13.8" customHeight="1" x14ac:dyDescent="0.25"/>
    <row r="8" spans="1:7" ht="13.8" customHeight="1" x14ac:dyDescent="0.25"/>
    <row r="12" spans="1:7" ht="13.8" customHeight="1" x14ac:dyDescent="0.25"/>
    <row r="15" spans="1:7" ht="13.8" customHeight="1" x14ac:dyDescent="0.25"/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abSelected="1" zoomScale="85" zoomScaleNormal="85" workbookViewId="0"/>
  </sheetViews>
  <sheetFormatPr baseColWidth="10" defaultRowHeight="13.2" x14ac:dyDescent="0.25"/>
  <cols>
    <col min="1" max="1" width="12.5546875" style="7" customWidth="1"/>
    <col min="2" max="2" width="16.33203125" style="7" customWidth="1"/>
    <col min="3" max="3" width="15.44140625" style="7" customWidth="1"/>
    <col min="4" max="4" width="15.33203125" style="7" customWidth="1"/>
    <col min="5" max="5" width="12.6640625" style="7" bestFit="1" customWidth="1"/>
    <col min="6" max="8" width="11.6640625" style="7" bestFit="1" customWidth="1"/>
    <col min="9" max="9" width="11.5546875" style="7"/>
    <col min="10" max="10" width="12.88671875" style="7" customWidth="1"/>
    <col min="11" max="16384" width="11.5546875" style="7"/>
  </cols>
  <sheetData>
    <row r="1" spans="1:10" ht="17.399999999999999" x14ac:dyDescent="0.25">
      <c r="A1" s="36" t="s">
        <v>73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6"/>
    </row>
    <row r="3" spans="1:10" x14ac:dyDescent="0.25">
      <c r="A3" s="6"/>
    </row>
    <row r="4" spans="1:10" x14ac:dyDescent="0.25">
      <c r="A4" s="6" t="s">
        <v>64</v>
      </c>
    </row>
    <row r="5" spans="1:10" x14ac:dyDescent="0.25">
      <c r="A5" s="6"/>
    </row>
    <row r="6" spans="1:10" x14ac:dyDescent="0.25">
      <c r="A6" s="8" t="s">
        <v>1</v>
      </c>
      <c r="B6" s="9" t="s">
        <v>12</v>
      </c>
    </row>
    <row r="7" spans="1:10" x14ac:dyDescent="0.25">
      <c r="A7" s="5">
        <v>1</v>
      </c>
      <c r="B7" s="10">
        <v>107894247.34657601</v>
      </c>
    </row>
    <row r="8" spans="1:10" x14ac:dyDescent="0.25">
      <c r="A8" s="5">
        <v>2</v>
      </c>
      <c r="B8" s="10">
        <v>87993264.396585405</v>
      </c>
      <c r="I8" s="14"/>
      <c r="J8" s="24"/>
    </row>
    <row r="9" spans="1:10" x14ac:dyDescent="0.25">
      <c r="A9" s="5">
        <v>3</v>
      </c>
      <c r="B9" s="10">
        <v>96274048.105958894</v>
      </c>
      <c r="I9" s="14"/>
      <c r="J9" s="24"/>
    </row>
    <row r="10" spans="1:10" x14ac:dyDescent="0.25">
      <c r="A10" s="5">
        <v>4</v>
      </c>
      <c r="B10" s="10">
        <v>87649598</v>
      </c>
      <c r="I10" s="14"/>
      <c r="J10" s="24"/>
    </row>
    <row r="11" spans="1:10" x14ac:dyDescent="0.25">
      <c r="A11" s="5">
        <v>5</v>
      </c>
      <c r="B11" s="10">
        <v>85475361</v>
      </c>
      <c r="I11" s="14"/>
      <c r="J11" s="24"/>
    </row>
    <row r="12" spans="1:10" x14ac:dyDescent="0.25">
      <c r="A12" s="5">
        <v>6</v>
      </c>
      <c r="B12" s="10">
        <v>87061357</v>
      </c>
    </row>
    <row r="13" spans="1:10" x14ac:dyDescent="0.25">
      <c r="A13" s="9" t="s">
        <v>4</v>
      </c>
      <c r="B13" s="19">
        <f>SUM(B7:B12)</f>
        <v>552347875.84912038</v>
      </c>
    </row>
    <row r="16" spans="1:10" x14ac:dyDescent="0.25">
      <c r="A16" s="6" t="s">
        <v>65</v>
      </c>
    </row>
    <row r="18" spans="1:6" x14ac:dyDescent="0.25">
      <c r="A18" s="40" t="s">
        <v>10</v>
      </c>
      <c r="B18" s="40"/>
      <c r="C18" s="9" t="s">
        <v>11</v>
      </c>
      <c r="E18" s="39" t="s">
        <v>70</v>
      </c>
      <c r="F18" s="39" t="s">
        <v>71</v>
      </c>
    </row>
    <row r="19" spans="1:6" x14ac:dyDescent="0.25">
      <c r="A19" s="46" t="s">
        <v>5</v>
      </c>
      <c r="B19" s="46"/>
      <c r="C19" s="23">
        <f>+'Punku-datos'!B43</f>
        <v>1.3439966768339601E-3</v>
      </c>
      <c r="E19" s="7" t="s">
        <v>68</v>
      </c>
      <c r="F19" s="49">
        <v>0.26100000000000001</v>
      </c>
    </row>
    <row r="20" spans="1:6" x14ac:dyDescent="0.25">
      <c r="A20" s="47" t="s">
        <v>6</v>
      </c>
      <c r="B20" s="47"/>
      <c r="C20" s="21">
        <v>0.26100000000000001</v>
      </c>
      <c r="E20" s="50" t="s">
        <v>69</v>
      </c>
      <c r="F20" s="51">
        <v>0.35</v>
      </c>
    </row>
    <row r="21" spans="1:6" x14ac:dyDescent="0.25">
      <c r="A21" s="48" t="s">
        <v>7</v>
      </c>
      <c r="B21" s="48"/>
      <c r="C21" s="22">
        <f>+C19*(1-C20)</f>
        <v>9.9321354418029648E-4</v>
      </c>
    </row>
    <row r="22" spans="1:6" x14ac:dyDescent="0.25">
      <c r="A22" s="25"/>
      <c r="B22" s="25"/>
      <c r="C22" s="20"/>
    </row>
    <row r="24" spans="1:6" x14ac:dyDescent="0.25">
      <c r="A24" s="6" t="s">
        <v>66</v>
      </c>
    </row>
    <row r="26" spans="1:6" x14ac:dyDescent="0.25">
      <c r="A26" s="41" t="s">
        <v>14</v>
      </c>
      <c r="B26" s="41"/>
      <c r="C26" s="42" t="s">
        <v>13</v>
      </c>
    </row>
    <row r="27" spans="1:6" x14ac:dyDescent="0.25">
      <c r="A27" s="9" t="s">
        <v>8</v>
      </c>
      <c r="B27" s="9" t="s">
        <v>9</v>
      </c>
      <c r="C27" s="43"/>
    </row>
    <row r="28" spans="1:6" x14ac:dyDescent="0.25">
      <c r="A28" s="11">
        <v>0</v>
      </c>
      <c r="B28" s="12">
        <v>35000000</v>
      </c>
      <c r="C28" s="13">
        <v>1.0676779142185615E-3</v>
      </c>
    </row>
    <row r="29" spans="1:6" x14ac:dyDescent="0.25">
      <c r="A29" s="15">
        <f>+B28</f>
        <v>35000000</v>
      </c>
      <c r="B29" s="15">
        <v>70000000</v>
      </c>
      <c r="C29" s="16">
        <v>9.9141520606009265E-4</v>
      </c>
    </row>
    <row r="30" spans="1:6" x14ac:dyDescent="0.25">
      <c r="A30" s="17">
        <f>+B29</f>
        <v>70000000</v>
      </c>
      <c r="B30" s="17"/>
      <c r="C30" s="18">
        <v>8.7702114382238973E-4</v>
      </c>
    </row>
    <row r="31" spans="1:6" x14ac:dyDescent="0.25">
      <c r="A31" s="52" t="s">
        <v>72</v>
      </c>
      <c r="B31" s="15"/>
      <c r="C31" s="16"/>
    </row>
    <row r="32" spans="1:6" ht="13.8" x14ac:dyDescent="0.25">
      <c r="A32" s="1"/>
    </row>
    <row r="33" spans="1:2" x14ac:dyDescent="0.25">
      <c r="A33" s="6" t="s">
        <v>67</v>
      </c>
    </row>
    <row r="34" spans="1:2" ht="13.8" x14ac:dyDescent="0.25">
      <c r="A34" s="1"/>
    </row>
    <row r="35" spans="1:2" x14ac:dyDescent="0.25">
      <c r="A35" s="8" t="s">
        <v>1</v>
      </c>
      <c r="B35" s="9" t="s">
        <v>3</v>
      </c>
    </row>
    <row r="36" spans="1:2" x14ac:dyDescent="0.25">
      <c r="A36" s="5">
        <v>1</v>
      </c>
      <c r="B36" s="26">
        <f>+IF(B7&lt;=$B$28,($B$28-B7)*$C$28,IF(AND(B7&gt;$A$29,B7&lt;=$B$29),$B$28*$C$28+(B7-$A$29)*$C$29,$B$28*$C$28+($B$29-$A$29)*$C$29+(B7-$A$30)*$C$30))</f>
        <v>105302.31536193554</v>
      </c>
    </row>
    <row r="37" spans="1:2" x14ac:dyDescent="0.25">
      <c r="A37" s="5">
        <v>2</v>
      </c>
      <c r="B37" s="26">
        <f t="shared" ref="B37:B41" si="0">+IF(B8&lt;=$B$28,($B$28-B8)*$C$28,IF(AND(B8&gt;$A$29,B8&lt;=$B$29),$B$28*$C$28+(B8-$A$29)*$C$29,$B$28*$C$28+($B$29-$A$29)*$C$29+(B8-$A$30)*$C$30))</f>
        <v>87848.732531944916</v>
      </c>
    </row>
    <row r="38" spans="1:2" x14ac:dyDescent="0.25">
      <c r="A38" s="5">
        <v>3</v>
      </c>
      <c r="B38" s="26">
        <f t="shared" si="0"/>
        <v>95111.154932485457</v>
      </c>
    </row>
    <row r="39" spans="1:2" x14ac:dyDescent="0.25">
      <c r="A39" s="5">
        <v>4</v>
      </c>
      <c r="B39" s="26">
        <f t="shared" si="0"/>
        <v>87547.329835718265</v>
      </c>
    </row>
    <row r="40" spans="1:2" x14ac:dyDescent="0.25">
      <c r="A40" s="5">
        <v>5</v>
      </c>
      <c r="B40" s="26">
        <f t="shared" si="0"/>
        <v>85640.478015037297</v>
      </c>
    </row>
    <row r="41" spans="1:2" x14ac:dyDescent="0.25">
      <c r="A41" s="5">
        <v>6</v>
      </c>
      <c r="B41" s="26">
        <f t="shared" si="0"/>
        <v>87031.430041055035</v>
      </c>
    </row>
    <row r="42" spans="1:2" x14ac:dyDescent="0.25">
      <c r="A42" s="9" t="s">
        <v>4</v>
      </c>
      <c r="B42" s="38">
        <f>SUM(B36:B41)</f>
        <v>548481.44071817654</v>
      </c>
    </row>
    <row r="45" spans="1:2" x14ac:dyDescent="0.25">
      <c r="A45" s="6" t="s">
        <v>74</v>
      </c>
    </row>
    <row r="46" spans="1:2" x14ac:dyDescent="0.25">
      <c r="A46" s="6"/>
    </row>
    <row r="47" spans="1:2" x14ac:dyDescent="0.25">
      <c r="A47" s="7" t="s">
        <v>63</v>
      </c>
    </row>
    <row r="49" spans="1:3" x14ac:dyDescent="0.25">
      <c r="A49" s="44" t="s">
        <v>2</v>
      </c>
      <c r="B49" s="44"/>
      <c r="C49" s="28">
        <f>+B42/B13</f>
        <v>9.9299999999999996E-4</v>
      </c>
    </row>
    <row r="50" spans="1:3" x14ac:dyDescent="0.25">
      <c r="A50" s="45" t="s">
        <v>7</v>
      </c>
      <c r="B50" s="45"/>
      <c r="C50" s="27">
        <f>+C21</f>
        <v>9.9321354418029648E-4</v>
      </c>
    </row>
    <row r="52" spans="1:3" x14ac:dyDescent="0.25">
      <c r="A52" s="29" t="str">
        <f>+IF(C50-C49&lt;0.00001,"CUMPLE","NO CUMPLE")</f>
        <v>CUMPLE</v>
      </c>
    </row>
  </sheetData>
  <mergeCells count="8">
    <mergeCell ref="A18:B18"/>
    <mergeCell ref="A26:B26"/>
    <mergeCell ref="C26:C27"/>
    <mergeCell ref="A49:B49"/>
    <mergeCell ref="A50:B50"/>
    <mergeCell ref="A19:B19"/>
    <mergeCell ref="A20:B20"/>
    <mergeCell ref="A21:B21"/>
  </mergeCells>
  <dataValidations count="1">
    <dataValidation type="list" allowBlank="1" showInputMessage="1" showErrorMessage="1" sqref="C20">
      <formula1>$F$19:$F$20</formula1>
    </dataValidation>
  </dataValidation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1"/>
  <sheetViews>
    <sheetView topLeftCell="B19" workbookViewId="0">
      <selection activeCell="B43" sqref="B43"/>
    </sheetView>
  </sheetViews>
  <sheetFormatPr baseColWidth="10" defaultColWidth="8.88671875" defaultRowHeight="14.4" x14ac:dyDescent="0.3"/>
  <cols>
    <col min="1" max="1" width="147.88671875" style="31" customWidth="1"/>
    <col min="2" max="2" width="45.21875" style="31" customWidth="1"/>
    <col min="3" max="16384" width="8.88671875" style="31"/>
  </cols>
  <sheetData>
    <row r="1" spans="1:2" ht="23.4" x14ac:dyDescent="0.45">
      <c r="A1" s="30" t="s">
        <v>15</v>
      </c>
    </row>
    <row r="2" spans="1:2" ht="15.6" x14ac:dyDescent="0.3">
      <c r="A2" s="32" t="s">
        <v>16</v>
      </c>
    </row>
    <row r="3" spans="1:2" ht="15.6" x14ac:dyDescent="0.3">
      <c r="A3" s="32" t="s">
        <v>17</v>
      </c>
    </row>
    <row r="5" spans="1:2" ht="18" x14ac:dyDescent="0.35">
      <c r="A5" s="33" t="s">
        <v>18</v>
      </c>
    </row>
    <row r="6" spans="1:2" x14ac:dyDescent="0.3">
      <c r="A6" s="34" t="s">
        <v>19</v>
      </c>
      <c r="B6" s="34" t="s">
        <v>20</v>
      </c>
    </row>
    <row r="7" spans="1:2" x14ac:dyDescent="0.3">
      <c r="A7" s="31" t="s">
        <v>21</v>
      </c>
      <c r="B7" s="31">
        <v>5.97854398144698E-2</v>
      </c>
    </row>
    <row r="8" spans="1:2" x14ac:dyDescent="0.3">
      <c r="A8" s="31" t="s">
        <v>22</v>
      </c>
      <c r="B8" s="31">
        <v>5.69206275306266E-2</v>
      </c>
    </row>
    <row r="9" spans="1:2" x14ac:dyDescent="0.3">
      <c r="A9" s="31" t="s">
        <v>23</v>
      </c>
      <c r="B9" s="31">
        <v>5.4322079771380698E-2</v>
      </c>
    </row>
    <row r="10" spans="1:2" x14ac:dyDescent="0.3">
      <c r="A10" s="31" t="s">
        <v>24</v>
      </c>
      <c r="B10" s="31">
        <v>5.0202170056811601E-2</v>
      </c>
    </row>
    <row r="11" spans="1:2" x14ac:dyDescent="0.3">
      <c r="A11" s="31" t="s">
        <v>25</v>
      </c>
      <c r="B11" s="31">
        <v>4.8265671935862099E-2</v>
      </c>
    </row>
    <row r="12" spans="1:2" x14ac:dyDescent="0.3">
      <c r="A12" s="31" t="s">
        <v>26</v>
      </c>
      <c r="B12" s="31">
        <v>4.2378642734178802E-2</v>
      </c>
    </row>
    <row r="13" spans="1:2" x14ac:dyDescent="0.3">
      <c r="A13" s="31" t="s">
        <v>27</v>
      </c>
      <c r="B13" s="31">
        <v>3.46418062952219E-2</v>
      </c>
    </row>
    <row r="14" spans="1:2" x14ac:dyDescent="0.3">
      <c r="A14" s="31" t="s">
        <v>28</v>
      </c>
      <c r="B14" s="31">
        <v>3.2834438037214399E-2</v>
      </c>
    </row>
    <row r="15" spans="1:2" x14ac:dyDescent="0.3">
      <c r="A15" s="31" t="s">
        <v>29</v>
      </c>
      <c r="B15" s="31">
        <v>3.1459083075347102E-2</v>
      </c>
    </row>
    <row r="16" spans="1:2" x14ac:dyDescent="0.3">
      <c r="A16" s="31" t="s">
        <v>30</v>
      </c>
      <c r="B16" s="31">
        <v>2.54820663394798E-2</v>
      </c>
    </row>
    <row r="17" spans="1:2" x14ac:dyDescent="0.3">
      <c r="A17" s="31" t="s">
        <v>31</v>
      </c>
      <c r="B17" s="31">
        <v>2.58773500113719E-2</v>
      </c>
    </row>
    <row r="18" spans="1:2" x14ac:dyDescent="0.3">
      <c r="A18" s="31" t="s">
        <v>32</v>
      </c>
      <c r="B18" s="31">
        <v>1.4287587562370601E-2</v>
      </c>
    </row>
    <row r="19" spans="1:2" x14ac:dyDescent="0.3">
      <c r="A19" s="31" t="s">
        <v>33</v>
      </c>
      <c r="B19" s="31">
        <v>1.3699360124109401E-2</v>
      </c>
    </row>
    <row r="20" spans="1:2" x14ac:dyDescent="0.3">
      <c r="A20" s="31" t="s">
        <v>34</v>
      </c>
      <c r="B20" s="31">
        <v>1.1716416124741299E-2</v>
      </c>
    </row>
    <row r="21" spans="1:2" x14ac:dyDescent="0.3">
      <c r="A21" s="31" t="s">
        <v>35</v>
      </c>
      <c r="B21" s="31">
        <v>1.0051393612386701E-2</v>
      </c>
    </row>
    <row r="22" spans="1:2" x14ac:dyDescent="0.3">
      <c r="A22" s="31" t="s">
        <v>36</v>
      </c>
      <c r="B22" s="31">
        <v>7.4534641885054299E-3</v>
      </c>
    </row>
    <row r="23" spans="1:2" x14ac:dyDescent="0.3">
      <c r="A23" s="31" t="s">
        <v>37</v>
      </c>
      <c r="B23" s="31">
        <v>6.09813218053659E-3</v>
      </c>
    </row>
    <row r="24" spans="1:2" x14ac:dyDescent="0.3">
      <c r="A24" s="31" t="s">
        <v>38</v>
      </c>
      <c r="B24" s="31">
        <v>4.86330120120436E-3</v>
      </c>
    </row>
    <row r="25" spans="1:2" x14ac:dyDescent="0.3">
      <c r="A25" s="31" t="s">
        <v>39</v>
      </c>
      <c r="B25" s="31">
        <v>5.1700053430447299E-3</v>
      </c>
    </row>
    <row r="26" spans="1:2" x14ac:dyDescent="0.3">
      <c r="A26" s="31" t="s">
        <v>40</v>
      </c>
      <c r="B26" s="31">
        <v>4.1912023646448098E-3</v>
      </c>
    </row>
    <row r="27" spans="1:2" x14ac:dyDescent="0.3">
      <c r="A27" s="31" t="s">
        <v>41</v>
      </c>
      <c r="B27" s="31">
        <v>4.0676613755399197E-3</v>
      </c>
    </row>
    <row r="28" spans="1:2" x14ac:dyDescent="0.3">
      <c r="A28" s="31" t="s">
        <v>42</v>
      </c>
      <c r="B28" s="31">
        <v>3.7232785814694598E-3</v>
      </c>
    </row>
    <row r="29" spans="1:2" x14ac:dyDescent="0.3">
      <c r="A29" s="31" t="s">
        <v>43</v>
      </c>
      <c r="B29" s="31">
        <v>3.2945401956131202E-3</v>
      </c>
    </row>
    <row r="30" spans="1:2" x14ac:dyDescent="0.3">
      <c r="A30" s="31" t="s">
        <v>44</v>
      </c>
      <c r="B30" s="31">
        <v>2.9884326172087698E-3</v>
      </c>
    </row>
    <row r="31" spans="1:2" x14ac:dyDescent="0.3">
      <c r="A31" s="31" t="s">
        <v>45</v>
      </c>
      <c r="B31" s="31">
        <v>2.8640612968623799E-3</v>
      </c>
    </row>
    <row r="32" spans="1:2" x14ac:dyDescent="0.3">
      <c r="A32" s="31" t="s">
        <v>46</v>
      </c>
      <c r="B32" s="31">
        <v>2.25087310567108E-3</v>
      </c>
    </row>
    <row r="33" spans="1:2" x14ac:dyDescent="0.3">
      <c r="A33" s="31" t="s">
        <v>47</v>
      </c>
      <c r="B33" s="31">
        <v>2.1931077465393001E-3</v>
      </c>
    </row>
    <row r="34" spans="1:2" x14ac:dyDescent="0.3">
      <c r="A34" s="31" t="s">
        <v>48</v>
      </c>
      <c r="B34" s="31">
        <v>2.0917761737227502E-3</v>
      </c>
    </row>
    <row r="35" spans="1:2" x14ac:dyDescent="0.3">
      <c r="A35" s="31" t="s">
        <v>49</v>
      </c>
      <c r="B35" s="31">
        <v>1.99730473613648E-3</v>
      </c>
    </row>
    <row r="36" spans="1:2" x14ac:dyDescent="0.3">
      <c r="A36" s="31" t="s">
        <v>50</v>
      </c>
      <c r="B36" s="31">
        <v>1.91989679943718E-3</v>
      </c>
    </row>
    <row r="37" spans="1:2" x14ac:dyDescent="0.3">
      <c r="A37" s="31" t="s">
        <v>51</v>
      </c>
      <c r="B37" s="31">
        <v>1.8404535452170401E-3</v>
      </c>
    </row>
    <row r="38" spans="1:2" x14ac:dyDescent="0.3">
      <c r="A38" s="31" t="s">
        <v>52</v>
      </c>
      <c r="B38" s="31">
        <v>1.71101429832807E-3</v>
      </c>
    </row>
    <row r="39" spans="1:2" x14ac:dyDescent="0.3">
      <c r="A39" s="31" t="s">
        <v>53</v>
      </c>
      <c r="B39" s="31">
        <v>1.5555583903360201E-3</v>
      </c>
    </row>
    <row r="40" spans="1:2" x14ac:dyDescent="0.3">
      <c r="A40" s="31" t="s">
        <v>54</v>
      </c>
      <c r="B40" s="31">
        <v>2.0113301798979498E-3</v>
      </c>
    </row>
    <row r="41" spans="1:2" x14ac:dyDescent="0.3">
      <c r="A41" s="31" t="s">
        <v>55</v>
      </c>
      <c r="B41" s="31">
        <v>1.71787008049646E-3</v>
      </c>
    </row>
    <row r="42" spans="1:2" x14ac:dyDescent="0.3">
      <c r="A42" s="31" t="s">
        <v>56</v>
      </c>
      <c r="B42" s="31">
        <v>1.42418684054234E-3</v>
      </c>
    </row>
    <row r="43" spans="1:2" x14ac:dyDescent="0.3">
      <c r="A43" s="31" t="s">
        <v>57</v>
      </c>
      <c r="B43" s="31">
        <v>1.3439966768339601E-3</v>
      </c>
    </row>
    <row r="46" spans="1:2" ht="15.6" x14ac:dyDescent="0.3">
      <c r="A46" s="35" t="s">
        <v>58</v>
      </c>
    </row>
    <row r="47" spans="1:2" x14ac:dyDescent="0.3">
      <c r="A47" s="31" t="s">
        <v>59</v>
      </c>
    </row>
    <row r="48" spans="1:2" x14ac:dyDescent="0.3">
      <c r="A48" s="31" t="s">
        <v>60</v>
      </c>
    </row>
    <row r="50" spans="1:1" ht="15.6" x14ac:dyDescent="0.3">
      <c r="A50" s="35" t="s">
        <v>61</v>
      </c>
    </row>
    <row r="51" spans="1:1" x14ac:dyDescent="0.3">
      <c r="A51" s="31" t="s">
        <v>62</v>
      </c>
    </row>
  </sheetData>
  <pageMargins left="0.7" right="0.7" top="0.75" bottom="0.75" header="0.3" footer="0.3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REGLAS</vt:lpstr>
      <vt:lpstr>CARGO DE DATOS</vt:lpstr>
      <vt:lpstr>Punku-datos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Cisneros Monasterio</dc:creator>
  <cp:lastModifiedBy>Henry Cisneros Monasterio</cp:lastModifiedBy>
  <dcterms:created xsi:type="dcterms:W3CDTF">2023-08-16T20:58:52Z</dcterms:created>
  <dcterms:modified xsi:type="dcterms:W3CDTF">2023-08-25T22:23:16Z</dcterms:modified>
</cp:coreProperties>
</file>