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985" yWindow="65416" windowWidth="9660" windowHeight="11985" tabRatio="643" activeTab="7"/>
  </bookViews>
  <sheets>
    <sheet name="Portada" sheetId="1" r:id="rId1"/>
    <sheet name="Resumen" sheetId="2" r:id="rId2"/>
    <sheet name="Cargo Fija" sheetId="3" r:id="rId3"/>
    <sheet name="Cargo Móvil" sheetId="4" r:id="rId4"/>
    <sheet name="Cargo TCLocal" sheetId="5" r:id="rId5"/>
    <sheet name="Cargo TCLDN" sheetId="6" r:id="rId6"/>
    <sheet name="Cargo TUP" sheetId="7" r:id="rId7"/>
    <sheet name="Cargo Plataforma" sheetId="8" r:id="rId8"/>
  </sheets>
  <definedNames/>
  <calcPr fullCalcOnLoad="1"/>
</workbook>
</file>

<file path=xl/sharedStrings.xml><?xml version="1.0" encoding="utf-8"?>
<sst xmlns="http://schemas.openxmlformats.org/spreadsheetml/2006/main" count="228" uniqueCount="92">
  <si>
    <t>Cargo por Originación y/o Terminación en Red de Servicio de Telefonía Fija</t>
  </si>
  <si>
    <t>Cargo por Originación y/o Terminación en Red de Servicios Móviles</t>
  </si>
  <si>
    <t>Cargo por Transporte Conmutado Local</t>
  </si>
  <si>
    <t>Cargo por Transporte Conmutado de Larga Distancia Nacional</t>
  </si>
  <si>
    <t>Cargo por Acceso a Teléfonos Públicos Úrbanos</t>
  </si>
  <si>
    <t>:</t>
  </si>
  <si>
    <t>Cargos a diferenciar:</t>
  </si>
  <si>
    <t>FECHA</t>
  </si>
  <si>
    <t>ESTIMACIÓN DE CARGOS DIFERENCIADOS:</t>
  </si>
  <si>
    <t>Mes</t>
  </si>
  <si>
    <t>TOTAL</t>
  </si>
  <si>
    <t>Tráfico a/desde operadores rurales
(miles de minutos) a/</t>
  </si>
  <si>
    <t>NOTAS:</t>
  </si>
  <si>
    <t>Tráfico operadores urbanos
(miles de minutos) b/</t>
  </si>
  <si>
    <t>NOTA:</t>
  </si>
  <si>
    <t>Cargo Vigente</t>
  </si>
  <si>
    <t>Cargo Rural</t>
  </si>
  <si>
    <t>Cargo Urbano</t>
  </si>
  <si>
    <t>PRIMERA CONDICIÓN:</t>
  </si>
  <si>
    <t>SEGUNDA CONDICIÓN:</t>
  </si>
  <si>
    <t>VERIFICACIÓN DE CONDICIONES:</t>
  </si>
  <si>
    <t>EMPRESA</t>
  </si>
  <si>
    <t>Tasación</t>
  </si>
  <si>
    <t>Moneda</t>
  </si>
  <si>
    <t>MONEDA</t>
  </si>
  <si>
    <t>TASACIÓN</t>
  </si>
  <si>
    <t>RESUMEN DE CARGOS DIFERENCIADOS</t>
  </si>
  <si>
    <t xml:space="preserve">NOTA: </t>
  </si>
  <si>
    <t>Sólo llenar las celdas de color amarillo.</t>
  </si>
  <si>
    <t>EMPRESA OPERADORA:</t>
  </si>
  <si>
    <t>El concesionario está obligado a diferenciar todo cargo de interconexión que se derive de prestaciones reguladas brindadas a algún operador. Si el concesionario no brinda alguna prestación a ningún operador puede marcar "NO" según corresponda.</t>
  </si>
  <si>
    <t>Cargo por Acceso a Plataforma de Pago</t>
  </si>
  <si>
    <t>VALOR</t>
  </si>
  <si>
    <t>Tráfico Total
(miles de minutos)</t>
  </si>
  <si>
    <t>a/ Tráfico correspondiente a las comunicaciones entrantes a (o salientes de) los teléfonos de áreas rurales y lugares de preferente interés social que utilicen la Originación y/o Terminación en Red de Servicio de Telefonía Fija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 de Telefonía Fija utilizado.</t>
  </si>
  <si>
    <t>Ratio Poblacional c/</t>
  </si>
  <si>
    <t xml:space="preserve">d/ Cargo que concesionario cobra actualmente. Informar sobre la tasación y el tipo de moneda. </t>
  </si>
  <si>
    <t xml:space="preserve">e/ Cargo que concesionario cobraría al operador rural. </t>
  </si>
  <si>
    <t xml:space="preserve">f/ Cargo que concesionario cobraría a operador urbano. </t>
  </si>
  <si>
    <r>
      <t>Cargo Vigente</t>
    </r>
    <r>
      <rPr>
        <b/>
        <sz val="11"/>
        <color indexed="8"/>
        <rFont val="Calibri"/>
        <family val="2"/>
      </rPr>
      <t xml:space="preserve"> d/</t>
    </r>
  </si>
  <si>
    <t>a/ Tráfico correspondiente a las comunicaciones entrantes a (o salientes de) los teléfonos de áreas rurales y lugares de preferente interés social que utilicen la Originación y/o Terminación en Red de Servicios Móviles del concesionario que informa, incluyendo el tráfico derivado de las referidas comunicaciones que son operadas por el mismo concesionario, aún cuando el respectivo tráfico no esté sujeto a liquidación y pago explícito del cargo por Originación y/o Terminación en Red de Servicios Móviles utilizado.</t>
  </si>
  <si>
    <t>a/ Tráfico correspondiente a las comunicaciones entrantes a (o salientes de) los teléfonos de áreas rurales y lugares de preferente interés social que utilicen el Transporte Conmutado Local del concesionario que informa, incluyendo el tráfico derivado de las referidas comunicaciones que son operadas por el mismo concesionario, aún cuando el respectivo tráfico no esté sujeto a liquidación y pago explícito del cargo por el Transporte Conmutado Local utilizado.</t>
  </si>
  <si>
    <t>a/ Tráfico correspondiente a las comunicaciones entrantes a (o salientes de) los teléfonos de áreas rurales y lugares de preferente interés social que utilicen el Transporte Conmutado de Larga Distancia Nacional del concesionario que informa, incluyendo el tráfico derivado de las referidas comunicaciones que son operadas por el mismo concesionario, aún cuando el respectivo tráfico no esté sujeto a liquidación y pago explícito del cargo por el Transporte Conmutado de Larga Distancia Nacional utilizado.</t>
  </si>
  <si>
    <t>a/ Tráfico correspondiente a las comunicaciones entrantes a (o salientes de) los teléfonos de áreas rurales y lugares de preferente interés social que utilicen el Acceso a los Teléfonos Públicos Urbanos del concesionario que informa, incluyendo el tráfico derivado de las referidas comunicaciones que son operadas por el mismo concesionario, aún cuando el respectivo tráfico no esté sujeto a liquidación y pago explícito del cargo por el Acceso a los Teléfonos Públicos Urbanos utilizado.</t>
  </si>
  <si>
    <t>a/ Tráfico correspondiente a las comunicaciones entrantes a (o salientes de) los teléfonos de áreas rurales y lugares de preferente interés social que utilicen el Acceso a la Plataforma de Pago del concesionario que informa, incluyendo el tráfico derivado de las referidas comunicaciones que son operadas por el mismo concesionario, aún cuando el respectivo tráfico no esté sujeto a liquidación y pago explícito del cargo por el Acceso a la Plataforma de Pago utilizado.</t>
  </si>
  <si>
    <t>SI/NO</t>
  </si>
  <si>
    <t>DIA/MES/AÑO</t>
  </si>
  <si>
    <t>Poblacional Rural c/</t>
  </si>
  <si>
    <t>Población Urbana c/</t>
  </si>
  <si>
    <t>c/ Ratio: Población urbana entre población rural. Fuente: INEI (Oficio Nº 114-2010-INEI/J).</t>
  </si>
  <si>
    <t>Enero / Año</t>
  </si>
  <si>
    <t>Febrero / Año</t>
  </si>
  <si>
    <t>Marzo / Año</t>
  </si>
  <si>
    <t>Abril / Año</t>
  </si>
  <si>
    <t>Mayo / Año</t>
  </si>
  <si>
    <t>Junio / Año</t>
  </si>
  <si>
    <t>Julio / Año</t>
  </si>
  <si>
    <t>Agosto / Año</t>
  </si>
  <si>
    <t>Setiembre / Año</t>
  </si>
  <si>
    <t>Octubre / Año</t>
  </si>
  <si>
    <t>Noviembre / Año</t>
  </si>
  <si>
    <t>Diciembre / Año</t>
  </si>
  <si>
    <t>b/ Tráfico correspondiente a todas las comunicaciones que utilizan la Originación y/o Terminación en Red de Servicios Móviles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Servicios Móviles utilizado.</t>
  </si>
  <si>
    <t>b/ Tráfico correspondiente a todas las comunicaciones que utilizan el Transporte Conmutado Local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Local utilizado.</t>
  </si>
  <si>
    <t>b/ Tráfico correspondiente a todas las comunicaciones que utilizan el Transporte Conmutado de Larga Distancia Nacional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Transporte Conmutado de Larga Distancia Nacional utilizado.</t>
  </si>
  <si>
    <t>b/ Tráfico correspondiente a todas las comunicaciones que utilizan el Acceso a los Teléfonos Públicos Urbanos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los Teléfonos Públicos Urbanos utilizado.</t>
  </si>
  <si>
    <t>b/ Tráfico correspondiente a todas las comunicaciones que utilizan el Acceso a la Plataforma de Pago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el Acceso a la Plataforma de Pago utilizado.</t>
  </si>
  <si>
    <t>b/ Tráfico correspondiente a todas las comunicaciones que utilizan la Originación y/o Terminación en Red de Servicio de Telefonía Fija del concesionario que informa, sin incluir aquellas comunicaciones entrantes a (o salientes de) los teléfonos de áreas rurales y lugares de preferente interés social. Debe incluir el tráfico  de las comunicaciones que son operadas por el mismo concesionario, aún cuando el respectivo tráfico no esté sujeto a liquidación y pago explícito del cargo por la Originación y/o Terminación en Red de Servicio de Telefonía Fija utilizado.</t>
  </si>
  <si>
    <t>SI</t>
  </si>
  <si>
    <t>NO</t>
  </si>
  <si>
    <t>Por minuto</t>
  </si>
  <si>
    <t>Dólares</t>
  </si>
  <si>
    <t xml:space="preserve">c/ Ratio: Población urbana entre población rural. </t>
  </si>
  <si>
    <t>Fuente: INEI (Oficio Nº 114-2010-INEI/J).</t>
  </si>
  <si>
    <t xml:space="preserve">d/ Cargo que concesionario cobra actualmente. </t>
  </si>
  <si>
    <t xml:space="preserve">Informar sobre la tasación y el tipo de moneda. </t>
  </si>
  <si>
    <t>TELMEX</t>
  </si>
  <si>
    <r>
      <t>Cargo Rural</t>
    </r>
    <r>
      <rPr>
        <b/>
        <sz val="11"/>
        <rFont val="Calibri"/>
        <family val="2"/>
      </rPr>
      <t xml:space="preserve"> e/</t>
    </r>
  </si>
  <si>
    <r>
      <t xml:space="preserve">Cargo Urbano </t>
    </r>
    <r>
      <rPr>
        <b/>
        <sz val="11"/>
        <rFont val="Calibri"/>
        <family val="2"/>
      </rPr>
      <t>f/</t>
    </r>
  </si>
  <si>
    <t>ANEXO Nº 03:
HOJA DE CÁLCULO DE ESTIMACIÓN DE CARGOS DIFERENCIADOS 2012
(Resolución Nº 038-2010-CD/OSIPTEL)</t>
  </si>
  <si>
    <t>Enero / 2010</t>
  </si>
  <si>
    <t>Febrero / 2010</t>
  </si>
  <si>
    <t>Marzo / 2010</t>
  </si>
  <si>
    <t>Abril / 2010</t>
  </si>
  <si>
    <t>Mayo / 2010</t>
  </si>
  <si>
    <t>Junio / 2010</t>
  </si>
  <si>
    <t>Julio / 2010</t>
  </si>
  <si>
    <t>Agosto / 2010</t>
  </si>
  <si>
    <t>Setiembre / 2010</t>
  </si>
  <si>
    <t>Octubre / 2010</t>
  </si>
  <si>
    <t>Noviembre / 2010</t>
  </si>
  <si>
    <t>Diciembre / 2010</t>
  </si>
</sst>
</file>

<file path=xl/styles.xml><?xml version="1.0" encoding="utf-8"?>
<styleSheet xmlns="http://schemas.openxmlformats.org/spreadsheetml/2006/main">
  <numFmts count="39">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 #,##0.000_ ;_ * \-#,##0.000_ ;_ * &quot;-&quot;??_ ;_ @_ "/>
    <numFmt numFmtId="173" formatCode="_ * #,##0.0000_ ;_ * \-#,##0.0000_ ;_ * &quot;-&quot;??_ ;_ @_ "/>
    <numFmt numFmtId="174" formatCode="_ * #,##0.00000_ ;_ * \-#,##0.00000_ ;_ * &quot;-&quot;??_ ;_ @_ "/>
    <numFmt numFmtId="175" formatCode="_-* #,##0.00000\ _€_-;\-* #,##0.00000\ _€_-;_-* &quot;-&quot;?????\ _€_-;_-@_-"/>
    <numFmt numFmtId="176" formatCode="0.000"/>
    <numFmt numFmtId="177" formatCode="0.0"/>
    <numFmt numFmtId="178" formatCode="0.0000"/>
    <numFmt numFmtId="179" formatCode="0.00000"/>
    <numFmt numFmtId="180" formatCode="[$-C0A]dddd\,\ dd&quot; de &quot;mmmm&quot; de &quot;yyyy"/>
    <numFmt numFmtId="181" formatCode="[$-C0A]d\-mmm\-yy;@"/>
    <numFmt numFmtId="182" formatCode="dd\-mm\-yy;@"/>
    <numFmt numFmtId="183" formatCode="_ * #,##0.0_ ;_ * \-#,##0.0_ ;_ * &quot;-&quot;??_ ;_ @_ "/>
    <numFmt numFmtId="184" formatCode="_ * #,##0_ ;_ * \-#,##0_ ;_ * &quot;-&quot;??_ ;_ @_ "/>
    <numFmt numFmtId="185" formatCode="_ * #,##0.000_ ;_ * \-#,##0.000_ ;_ * &quot;-&quot;???_ ;_ @_ "/>
    <numFmt numFmtId="186" formatCode="#,##0.000"/>
    <numFmt numFmtId="187" formatCode="_ * #,##0.0000_ ;_ * \-#,##0.0000_ ;_ * &quot;-&quot;????_ ;_ @_ "/>
    <numFmt numFmtId="188" formatCode="_-* #,##0.000\ _€_-;\-* #,##0.000\ _€_-;_-* &quot;-&quot;???\ _€_-;_-@_-"/>
    <numFmt numFmtId="189" formatCode="0.0000000"/>
    <numFmt numFmtId="190" formatCode="0.000000"/>
    <numFmt numFmtId="191" formatCode="_ * #,##0.000000_ ;_ * \-#,##0.000000_ ;_ * &quot;-&quot;??_ ;_ @_ "/>
    <numFmt numFmtId="192" formatCode="mmmm\ /\ yyyy"/>
    <numFmt numFmtId="193" formatCode="#,##0.0000"/>
    <numFmt numFmtId="194" formatCode="#,##0.0"/>
  </numFmts>
  <fonts count="79">
    <font>
      <sz val="11"/>
      <color theme="1"/>
      <name val="Calibri"/>
      <family val="2"/>
    </font>
    <font>
      <sz val="11"/>
      <color indexed="8"/>
      <name val="Calibri"/>
      <family val="2"/>
    </font>
    <font>
      <b/>
      <sz val="11"/>
      <color indexed="8"/>
      <name val="Calibri"/>
      <family val="2"/>
    </font>
    <font>
      <b/>
      <sz val="16"/>
      <name val="Arial"/>
      <family val="2"/>
    </font>
    <font>
      <u val="single"/>
      <sz val="10"/>
      <color indexed="12"/>
      <name val="Arial"/>
      <family val="2"/>
    </font>
    <font>
      <b/>
      <sz val="10"/>
      <name val="Arial"/>
      <family val="2"/>
    </font>
    <font>
      <b/>
      <sz val="10"/>
      <color indexed="10"/>
      <name val="Arial"/>
      <family val="2"/>
    </font>
    <font>
      <b/>
      <sz val="20"/>
      <name val="Arial"/>
      <family val="2"/>
    </font>
    <font>
      <b/>
      <sz val="11"/>
      <name val="Arial"/>
      <family val="2"/>
    </font>
    <font>
      <b/>
      <sz val="12"/>
      <name val="Arial"/>
      <family val="2"/>
    </font>
    <font>
      <sz val="11"/>
      <name val="Arial"/>
      <family val="2"/>
    </font>
    <font>
      <sz val="10"/>
      <name val="Arial"/>
      <family val="2"/>
    </font>
    <font>
      <b/>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color indexed="8"/>
      <name val="Calibri"/>
      <family val="2"/>
    </font>
    <font>
      <b/>
      <sz val="16"/>
      <color indexed="8"/>
      <name val="Calibri"/>
      <family val="2"/>
    </font>
    <font>
      <b/>
      <sz val="20"/>
      <color indexed="8"/>
      <name val="Calibri"/>
      <family val="2"/>
    </font>
    <font>
      <sz val="9"/>
      <color indexed="10"/>
      <name val="Calibri"/>
      <family val="2"/>
    </font>
    <font>
      <b/>
      <sz val="14"/>
      <name val="Calibri"/>
      <family val="2"/>
    </font>
    <font>
      <b/>
      <sz val="20"/>
      <color indexed="10"/>
      <name val="Calibri"/>
      <family val="2"/>
    </font>
    <font>
      <b/>
      <sz val="12"/>
      <color indexed="10"/>
      <name val="Calibri"/>
      <family val="2"/>
    </font>
    <font>
      <b/>
      <sz val="11"/>
      <color indexed="10"/>
      <name val="Arial"/>
      <family val="2"/>
    </font>
    <font>
      <b/>
      <sz val="12"/>
      <color indexed="10"/>
      <name val="Arial"/>
      <family val="2"/>
    </font>
    <font>
      <b/>
      <sz val="9"/>
      <color indexed="10"/>
      <name val="Arial"/>
      <family val="2"/>
    </font>
    <font>
      <sz val="11"/>
      <color indexed="8"/>
      <name val="Arial"/>
      <family val="2"/>
    </font>
    <font>
      <b/>
      <u val="single"/>
      <sz val="16"/>
      <color indexed="10"/>
      <name val="Arial"/>
      <family val="2"/>
    </font>
    <font>
      <sz val="11"/>
      <color indexed="10"/>
      <name val="Arial"/>
      <family val="2"/>
    </font>
    <font>
      <b/>
      <sz val="14"/>
      <color indexed="8"/>
      <name val="Calibri"/>
      <family val="2"/>
    </font>
    <font>
      <sz val="11"/>
      <name val="Calibri"/>
      <family val="2"/>
    </font>
    <font>
      <sz val="10"/>
      <color indexed="12"/>
      <name val="Arial"/>
      <family val="2"/>
    </font>
    <font>
      <sz val="9"/>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b/>
      <sz val="16"/>
      <color theme="1"/>
      <name val="Calibri"/>
      <family val="2"/>
    </font>
    <font>
      <b/>
      <sz val="20"/>
      <color theme="1"/>
      <name val="Calibri"/>
      <family val="2"/>
    </font>
    <font>
      <sz val="9"/>
      <color rgb="FFFF0000"/>
      <name val="Calibri"/>
      <family val="2"/>
    </font>
    <font>
      <b/>
      <sz val="10"/>
      <color rgb="FFFF0000"/>
      <name val="Arial"/>
      <family val="2"/>
    </font>
    <font>
      <b/>
      <sz val="20"/>
      <color rgb="FFFF0000"/>
      <name val="Calibri"/>
      <family val="2"/>
    </font>
    <font>
      <b/>
      <sz val="12"/>
      <color rgb="FFFF0000"/>
      <name val="Calibri"/>
      <family val="2"/>
    </font>
    <font>
      <b/>
      <sz val="11"/>
      <color rgb="FFFF0000"/>
      <name val="Arial"/>
      <family val="2"/>
    </font>
    <font>
      <b/>
      <sz val="12"/>
      <color rgb="FFFF0000"/>
      <name val="Arial"/>
      <family val="2"/>
    </font>
    <font>
      <b/>
      <sz val="9"/>
      <color rgb="FFFF0000"/>
      <name val="Arial"/>
      <family val="2"/>
    </font>
    <font>
      <sz val="11"/>
      <color theme="1"/>
      <name val="Arial"/>
      <family val="2"/>
    </font>
    <font>
      <b/>
      <u val="single"/>
      <sz val="16"/>
      <color rgb="FFFF0000"/>
      <name val="Arial"/>
      <family val="2"/>
    </font>
    <font>
      <sz val="11"/>
      <color rgb="FFFF0000"/>
      <name val="Arial"/>
      <family val="2"/>
    </font>
    <font>
      <b/>
      <sz val="14"/>
      <color theme="1"/>
      <name val="Calibri"/>
      <family val="2"/>
    </font>
    <font>
      <sz val="10"/>
      <color rgb="FF0000CC"/>
      <name val="Arial"/>
      <family val="2"/>
    </font>
    <font>
      <sz val="9"/>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rgb="FFFFFF66"/>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color indexed="63"/>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style="thin">
        <color theme="0"/>
      </right>
      <top>
        <color indexed="63"/>
      </top>
      <bottom style="thin">
        <color theme="0"/>
      </bottom>
    </border>
    <border>
      <left style="thin"/>
      <right style="thin"/>
      <top style="thin"/>
      <bottom style="thin"/>
    </border>
    <border>
      <left style="thick">
        <color theme="5" tint="-0.24993999302387238"/>
      </left>
      <right style="thin">
        <color theme="0"/>
      </right>
      <top style="thick">
        <color theme="5" tint="-0.24993999302387238"/>
      </top>
      <bottom style="thin">
        <color theme="0"/>
      </bottom>
    </border>
    <border>
      <left style="thin">
        <color theme="0"/>
      </left>
      <right style="thin">
        <color theme="0"/>
      </right>
      <top style="thick">
        <color theme="5" tint="-0.24993999302387238"/>
      </top>
      <bottom style="thin">
        <color theme="0"/>
      </bottom>
    </border>
    <border>
      <left style="thin">
        <color theme="0"/>
      </left>
      <right style="thick">
        <color theme="5" tint="-0.24993999302387238"/>
      </right>
      <top style="thick">
        <color theme="5" tint="-0.24993999302387238"/>
      </top>
      <bottom style="thin">
        <color theme="0"/>
      </bottom>
    </border>
    <border>
      <left style="thick">
        <color theme="5" tint="-0.24993999302387238"/>
      </left>
      <right style="thin">
        <color theme="0"/>
      </right>
      <top style="thin">
        <color theme="0"/>
      </top>
      <bottom style="thin">
        <color theme="0"/>
      </bottom>
    </border>
    <border>
      <left style="thin">
        <color theme="0"/>
      </left>
      <right style="thick">
        <color theme="5" tint="-0.24993999302387238"/>
      </right>
      <top style="thin">
        <color theme="0"/>
      </top>
      <bottom style="thin">
        <color theme="0"/>
      </bottom>
    </border>
    <border>
      <left style="thick">
        <color theme="5" tint="-0.24993999302387238"/>
      </left>
      <right style="thin">
        <color theme="0"/>
      </right>
      <top style="thin">
        <color theme="0"/>
      </top>
      <bottom style="thick">
        <color theme="5" tint="-0.24993999302387238"/>
      </bottom>
    </border>
    <border>
      <left style="thin">
        <color theme="0"/>
      </left>
      <right style="thin">
        <color theme="0"/>
      </right>
      <top style="thin">
        <color theme="0"/>
      </top>
      <bottom style="thick">
        <color theme="5" tint="-0.24993999302387238"/>
      </bottom>
    </border>
    <border>
      <left style="thin">
        <color theme="0"/>
      </left>
      <right style="thick">
        <color theme="5" tint="-0.24993999302387238"/>
      </right>
      <top style="thin">
        <color theme="0"/>
      </top>
      <bottom style="thick">
        <color theme="5" tint="-0.24993999302387238"/>
      </bottom>
    </border>
    <border>
      <left style="thick">
        <color theme="5" tint="-0.24993999302387238"/>
      </left>
      <right>
        <color indexed="63"/>
      </right>
      <top style="thin">
        <color theme="0"/>
      </top>
      <bottom style="thin">
        <color theme="0"/>
      </bottom>
    </border>
    <border>
      <left style="thin"/>
      <right style="thin"/>
      <top style="thin"/>
      <bottom>
        <color indexed="63"/>
      </bottom>
    </border>
    <border>
      <left style="thin">
        <color theme="0"/>
      </left>
      <right>
        <color indexed="63"/>
      </right>
      <top style="thin">
        <color theme="0"/>
      </top>
      <bottom>
        <color indexed="63"/>
      </bottom>
    </border>
    <border>
      <left style="thin">
        <color theme="0"/>
      </left>
      <right>
        <color indexed="63"/>
      </right>
      <top>
        <color indexed="63"/>
      </top>
      <bottom style="thin">
        <color theme="0"/>
      </bottom>
    </border>
    <border>
      <left>
        <color indexed="63"/>
      </left>
      <right>
        <color indexed="63"/>
      </right>
      <top style="thin">
        <color theme="0"/>
      </top>
      <bottom style="thin">
        <color theme="0"/>
      </bottom>
    </border>
    <border>
      <left>
        <color indexed="63"/>
      </left>
      <right style="thick">
        <color theme="5" tint="-0.24993999302387238"/>
      </right>
      <top style="thin">
        <color theme="0"/>
      </top>
      <bottom style="thin">
        <color theme="0"/>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Fill="0" applyBorder="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1" borderId="1" applyNumberFormat="0" applyAlignment="0" applyProtection="0"/>
    <xf numFmtId="0" fontId="49" fillId="22"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52" fillId="29" borderId="1" applyNumberFormat="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1" fillId="0" borderId="8" applyNumberFormat="0" applyFill="0" applyAlignment="0" applyProtection="0"/>
    <xf numFmtId="0" fontId="62" fillId="0" borderId="9" applyNumberFormat="0" applyFill="0" applyAlignment="0" applyProtection="0"/>
  </cellStyleXfs>
  <cellXfs count="113">
    <xf numFmtId="0" fontId="0" fillId="0" borderId="0" xfId="0" applyFont="1" applyAlignment="1">
      <alignment/>
    </xf>
    <xf numFmtId="0" fontId="0" fillId="33" borderId="0" xfId="0" applyFill="1" applyAlignment="1">
      <alignment/>
    </xf>
    <xf numFmtId="2" fontId="3" fillId="33" borderId="0" xfId="0" applyNumberFormat="1" applyFont="1" applyFill="1" applyAlignment="1">
      <alignment horizontal="center" vertical="center" wrapText="1"/>
    </xf>
    <xf numFmtId="2" fontId="5" fillId="33" borderId="0" xfId="0" applyNumberFormat="1" applyFont="1" applyFill="1" applyAlignment="1">
      <alignment horizontal="center" vertical="center" wrapText="1"/>
    </xf>
    <xf numFmtId="0" fontId="63" fillId="33" borderId="0" xfId="0" applyFont="1" applyFill="1" applyAlignment="1">
      <alignment/>
    </xf>
    <xf numFmtId="0" fontId="6" fillId="33" borderId="0" xfId="0" applyFont="1" applyFill="1" applyAlignment="1">
      <alignment horizontal="center" vertical="center" wrapText="1"/>
    </xf>
    <xf numFmtId="0" fontId="63" fillId="0" borderId="0" xfId="0" applyFont="1" applyFill="1" applyBorder="1" applyAlignment="1">
      <alignment/>
    </xf>
    <xf numFmtId="2" fontId="5" fillId="33" borderId="0" xfId="0" applyNumberFormat="1" applyFont="1" applyFill="1" applyAlignment="1">
      <alignment horizontal="left" vertical="center" wrapText="1"/>
    </xf>
    <xf numFmtId="0" fontId="57" fillId="33" borderId="0" xfId="0" applyFont="1" applyFill="1" applyAlignment="1">
      <alignment/>
    </xf>
    <xf numFmtId="2" fontId="0" fillId="0" borderId="0" xfId="0" applyNumberFormat="1" applyAlignment="1">
      <alignment/>
    </xf>
    <xf numFmtId="2" fontId="64" fillId="0" borderId="0" xfId="0" applyNumberFormat="1" applyFont="1" applyAlignment="1">
      <alignment/>
    </xf>
    <xf numFmtId="0" fontId="65" fillId="0" borderId="0" xfId="0" applyFont="1" applyAlignment="1">
      <alignment/>
    </xf>
    <xf numFmtId="0" fontId="65" fillId="0" borderId="10" xfId="0" applyFont="1" applyBorder="1" applyAlignment="1">
      <alignment/>
    </xf>
    <xf numFmtId="0" fontId="0" fillId="0" borderId="10" xfId="0" applyBorder="1" applyAlignment="1">
      <alignment/>
    </xf>
    <xf numFmtId="2" fontId="65" fillId="0" borderId="10" xfId="0" applyNumberFormat="1" applyFont="1" applyBorder="1" applyAlignment="1">
      <alignment/>
    </xf>
    <xf numFmtId="0" fontId="66" fillId="0" borderId="10" xfId="0" applyFont="1" applyBorder="1" applyAlignment="1">
      <alignment horizontal="left"/>
    </xf>
    <xf numFmtId="0" fontId="66" fillId="0" borderId="10" xfId="0" applyFont="1" applyBorder="1" applyAlignment="1">
      <alignment/>
    </xf>
    <xf numFmtId="0" fontId="0" fillId="0" borderId="10" xfId="0" applyBorder="1" applyAlignment="1">
      <alignment horizontal="left" vertical="center" wrapText="1"/>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62" fillId="0" borderId="15" xfId="0" applyFont="1" applyBorder="1" applyAlignment="1">
      <alignment horizontal="center" vertical="center" wrapText="1"/>
    </xf>
    <xf numFmtId="0" fontId="62" fillId="0" borderId="15" xfId="0" applyFont="1" applyBorder="1" applyAlignment="1">
      <alignment horizontal="center"/>
    </xf>
    <xf numFmtId="0" fontId="66" fillId="0" borderId="11" xfId="0" applyFont="1" applyBorder="1" applyAlignment="1">
      <alignment horizontal="left" vertical="center" wrapText="1"/>
    </xf>
    <xf numFmtId="2" fontId="5" fillId="34" borderId="15" xfId="0" applyNumberFormat="1" applyFont="1" applyFill="1" applyBorder="1" applyAlignment="1">
      <alignment horizontal="center" vertical="center" wrapText="1"/>
    </xf>
    <xf numFmtId="0" fontId="64" fillId="34" borderId="10" xfId="0" applyFont="1" applyFill="1" applyBorder="1" applyAlignment="1">
      <alignment/>
    </xf>
    <xf numFmtId="0" fontId="0" fillId="34" borderId="10" xfId="0" applyFill="1" applyBorder="1" applyAlignment="1">
      <alignment/>
    </xf>
    <xf numFmtId="0" fontId="62" fillId="34" borderId="10" xfId="0" applyFont="1" applyFill="1" applyBorder="1" applyAlignment="1">
      <alignment/>
    </xf>
    <xf numFmtId="0" fontId="62" fillId="34" borderId="15" xfId="0" applyFont="1" applyFill="1" applyBorder="1" applyAlignment="1">
      <alignment horizontal="center" vertical="center" wrapText="1"/>
    </xf>
    <xf numFmtId="0" fontId="0" fillId="34" borderId="14"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4" borderId="20" xfId="0" applyFill="1" applyBorder="1" applyAlignment="1">
      <alignment/>
    </xf>
    <xf numFmtId="0" fontId="0" fillId="0" borderId="21" xfId="0" applyBorder="1" applyAlignment="1">
      <alignment/>
    </xf>
    <xf numFmtId="0" fontId="0" fillId="0" borderId="22" xfId="0" applyBorder="1" applyAlignment="1">
      <alignment/>
    </xf>
    <xf numFmtId="0" fontId="0" fillId="34" borderId="22" xfId="0" applyFill="1" applyBorder="1" applyAlignment="1">
      <alignment/>
    </xf>
    <xf numFmtId="0" fontId="0" fillId="34" borderId="23" xfId="0" applyFill="1" applyBorder="1" applyAlignment="1">
      <alignment/>
    </xf>
    <xf numFmtId="0" fontId="0" fillId="0" borderId="24" xfId="0" applyBorder="1" applyAlignment="1">
      <alignment/>
    </xf>
    <xf numFmtId="0" fontId="0" fillId="34" borderId="13" xfId="0" applyFill="1" applyBorder="1" applyAlignment="1">
      <alignment/>
    </xf>
    <xf numFmtId="0" fontId="33" fillId="0" borderId="0" xfId="0" applyFont="1" applyAlignment="1">
      <alignment/>
    </xf>
    <xf numFmtId="0" fontId="62" fillId="34" borderId="25" xfId="0" applyFont="1" applyFill="1" applyBorder="1" applyAlignment="1">
      <alignment horizontal="center" vertical="center" wrapText="1"/>
    </xf>
    <xf numFmtId="0" fontId="0" fillId="0" borderId="26" xfId="0" applyBorder="1" applyAlignment="1">
      <alignment/>
    </xf>
    <xf numFmtId="0" fontId="0" fillId="0" borderId="27" xfId="0" applyBorder="1" applyAlignment="1">
      <alignment/>
    </xf>
    <xf numFmtId="0" fontId="0" fillId="0" borderId="0" xfId="0" applyAlignment="1">
      <alignment vertical="center"/>
    </xf>
    <xf numFmtId="43" fontId="0" fillId="0" borderId="15" xfId="49" applyFont="1" applyBorder="1" applyAlignment="1">
      <alignment horizontal="center" vertical="center"/>
    </xf>
    <xf numFmtId="0" fontId="62" fillId="35" borderId="15" xfId="0" applyFont="1" applyFill="1" applyBorder="1" applyAlignment="1">
      <alignment horizontal="center" vertical="center" wrapText="1"/>
    </xf>
    <xf numFmtId="2" fontId="62" fillId="35" borderId="15" xfId="0" applyNumberFormat="1" applyFont="1" applyFill="1" applyBorder="1" applyAlignment="1">
      <alignment vertical="center"/>
    </xf>
    <xf numFmtId="2" fontId="67" fillId="36" borderId="15" xfId="0" applyNumberFormat="1" applyFont="1" applyFill="1" applyBorder="1" applyAlignment="1">
      <alignment horizontal="center" vertical="center" wrapText="1"/>
    </xf>
    <xf numFmtId="2" fontId="68" fillId="0" borderId="10" xfId="0" applyNumberFormat="1" applyFont="1" applyBorder="1" applyAlignment="1">
      <alignment/>
    </xf>
    <xf numFmtId="171" fontId="0" fillId="34" borderId="12" xfId="0" applyNumberFormat="1" applyFill="1" applyBorder="1" applyAlignment="1">
      <alignment/>
    </xf>
    <xf numFmtId="171" fontId="69" fillId="34" borderId="12" xfId="0" applyNumberFormat="1" applyFont="1" applyFill="1" applyBorder="1" applyAlignment="1">
      <alignment/>
    </xf>
    <xf numFmtId="178" fontId="67" fillId="36" borderId="15" xfId="0" applyNumberFormat="1" applyFont="1" applyFill="1" applyBorder="1" applyAlignment="1">
      <alignment horizontal="center" vertical="center" wrapText="1"/>
    </xf>
    <xf numFmtId="173" fontId="0" fillId="15" borderId="15" xfId="49" applyNumberFormat="1" applyFont="1" applyFill="1" applyBorder="1" applyAlignment="1">
      <alignment horizontal="center" vertical="center"/>
    </xf>
    <xf numFmtId="173" fontId="0" fillId="34" borderId="14" xfId="0" applyNumberFormat="1" applyFill="1" applyBorder="1" applyAlignment="1">
      <alignment/>
    </xf>
    <xf numFmtId="173" fontId="62" fillId="34" borderId="10" xfId="0" applyNumberFormat="1" applyFont="1" applyFill="1" applyBorder="1" applyAlignment="1">
      <alignment/>
    </xf>
    <xf numFmtId="173" fontId="0" fillId="34" borderId="10" xfId="0" applyNumberFormat="1" applyFill="1" applyBorder="1" applyAlignment="1">
      <alignment/>
    </xf>
    <xf numFmtId="178" fontId="5" fillId="34" borderId="15" xfId="49" applyNumberFormat="1" applyFont="1" applyFill="1" applyBorder="1" applyAlignment="1">
      <alignment horizontal="center" vertical="center" wrapText="1"/>
    </xf>
    <xf numFmtId="0" fontId="0" fillId="34" borderId="14" xfId="0" applyFill="1" applyBorder="1" applyAlignment="1">
      <alignment/>
    </xf>
    <xf numFmtId="0" fontId="62" fillId="34" borderId="10" xfId="0" applyFont="1" applyFill="1" applyBorder="1" applyAlignment="1">
      <alignment/>
    </xf>
    <xf numFmtId="0" fontId="0" fillId="34" borderId="10" xfId="0" applyFill="1" applyBorder="1" applyAlignment="1">
      <alignment/>
    </xf>
    <xf numFmtId="173" fontId="0" fillId="15" borderId="15" xfId="49" applyNumberFormat="1" applyFont="1" applyFill="1" applyBorder="1" applyAlignment="1">
      <alignment horizontal="center"/>
    </xf>
    <xf numFmtId="2" fontId="8" fillId="33" borderId="0" xfId="0" applyNumberFormat="1" applyFont="1" applyFill="1" applyAlignment="1">
      <alignment horizontal="left" vertical="center" wrapText="1"/>
    </xf>
    <xf numFmtId="2" fontId="8" fillId="33" borderId="0" xfId="0" applyNumberFormat="1" applyFont="1" applyFill="1" applyAlignment="1">
      <alignment horizontal="center" vertical="center" wrapText="1"/>
    </xf>
    <xf numFmtId="2" fontId="70" fillId="36" borderId="0" xfId="0" applyNumberFormat="1" applyFont="1" applyFill="1" applyAlignment="1">
      <alignment horizontal="center" vertical="center" wrapText="1"/>
    </xf>
    <xf numFmtId="2" fontId="9" fillId="33" borderId="0" xfId="0" applyNumberFormat="1" applyFont="1" applyFill="1" applyAlignment="1">
      <alignment horizontal="left" vertical="center" wrapText="1"/>
    </xf>
    <xf numFmtId="2" fontId="9" fillId="33" borderId="0" xfId="0" applyNumberFormat="1" applyFont="1" applyFill="1" applyAlignment="1">
      <alignment horizontal="center" vertical="center" wrapText="1"/>
    </xf>
    <xf numFmtId="2" fontId="71" fillId="36" borderId="0" xfId="0" applyNumberFormat="1" applyFont="1" applyFill="1" applyAlignment="1">
      <alignment horizontal="center" vertical="center" wrapText="1"/>
    </xf>
    <xf numFmtId="2" fontId="10" fillId="33" borderId="0" xfId="0" applyNumberFormat="1" applyFont="1" applyFill="1" applyAlignment="1">
      <alignment horizontal="left" vertical="center" wrapText="1"/>
    </xf>
    <xf numFmtId="0" fontId="0" fillId="33" borderId="0" xfId="0" applyFont="1" applyFill="1" applyAlignment="1">
      <alignment horizontal="center"/>
    </xf>
    <xf numFmtId="182" fontId="70" fillId="36" borderId="0" xfId="0" applyNumberFormat="1" applyFont="1" applyFill="1" applyAlignment="1">
      <alignment horizontal="center" vertical="center" wrapText="1"/>
    </xf>
    <xf numFmtId="1" fontId="0" fillId="0" borderId="10" xfId="0" applyNumberFormat="1" applyBorder="1" applyAlignment="1">
      <alignment/>
    </xf>
    <xf numFmtId="184" fontId="5" fillId="34" borderId="15" xfId="49" applyNumberFormat="1" applyFont="1" applyFill="1" applyBorder="1" applyAlignment="1">
      <alignment horizontal="center" vertical="center" wrapText="1"/>
    </xf>
    <xf numFmtId="178" fontId="5" fillId="34" borderId="15" xfId="0" applyNumberFormat="1" applyFont="1" applyFill="1" applyBorder="1" applyAlignment="1">
      <alignment horizontal="center" vertical="center" wrapText="1"/>
    </xf>
    <xf numFmtId="0" fontId="72" fillId="33" borderId="0" xfId="0" applyFont="1" applyFill="1" applyAlignment="1">
      <alignment/>
    </xf>
    <xf numFmtId="0" fontId="73" fillId="33" borderId="0" xfId="0" applyFont="1" applyFill="1" applyAlignment="1">
      <alignment/>
    </xf>
    <xf numFmtId="0" fontId="74" fillId="33" borderId="0" xfId="0" applyFont="1" applyFill="1" applyAlignment="1">
      <alignment/>
    </xf>
    <xf numFmtId="0" fontId="75" fillId="33" borderId="0" xfId="0" applyFont="1" applyFill="1" applyAlignment="1">
      <alignment/>
    </xf>
    <xf numFmtId="173" fontId="0" fillId="0" borderId="15" xfId="49" applyNumberFormat="1" applyFont="1" applyBorder="1" applyAlignment="1">
      <alignment horizontal="center" vertical="center"/>
    </xf>
    <xf numFmtId="179" fontId="67" fillId="36" borderId="15" xfId="0" applyNumberFormat="1" applyFont="1" applyFill="1" applyBorder="1" applyAlignment="1">
      <alignment horizontal="center" vertical="center" wrapText="1"/>
    </xf>
    <xf numFmtId="186" fontId="11" fillId="36" borderId="15" xfId="0" applyNumberFormat="1" applyFont="1" applyFill="1" applyBorder="1" applyAlignment="1">
      <alignment horizontal="center" vertical="center" wrapText="1"/>
    </xf>
    <xf numFmtId="186" fontId="11" fillId="34" borderId="15" xfId="0" applyNumberFormat="1" applyFont="1" applyFill="1" applyBorder="1" applyAlignment="1">
      <alignment horizontal="center" vertical="center" wrapText="1"/>
    </xf>
    <xf numFmtId="186" fontId="5" fillId="34" borderId="15" xfId="0" applyNumberFormat="1" applyFont="1" applyFill="1" applyBorder="1" applyAlignment="1">
      <alignment horizontal="center" vertical="center" wrapText="1"/>
    </xf>
    <xf numFmtId="2" fontId="76" fillId="0" borderId="10" xfId="0" applyNumberFormat="1" applyFont="1" applyBorder="1" applyAlignment="1">
      <alignment/>
    </xf>
    <xf numFmtId="179" fontId="0" fillId="0" borderId="24" xfId="0" applyNumberFormat="1" applyBorder="1" applyAlignment="1">
      <alignment/>
    </xf>
    <xf numFmtId="179" fontId="0" fillId="0" borderId="19" xfId="0" applyNumberFormat="1" applyBorder="1" applyAlignment="1">
      <alignment/>
    </xf>
    <xf numFmtId="2" fontId="10" fillId="34" borderId="0" xfId="0" applyNumberFormat="1" applyFont="1" applyFill="1" applyAlignment="1">
      <alignment horizontal="left" vertical="center" wrapText="1"/>
    </xf>
    <xf numFmtId="174" fontId="0" fillId="0" borderId="15" xfId="49" applyNumberFormat="1" applyFont="1" applyBorder="1" applyAlignment="1">
      <alignment horizontal="center" vertical="center"/>
    </xf>
    <xf numFmtId="2" fontId="65" fillId="34" borderId="10" xfId="0" applyNumberFormat="1" applyFont="1" applyFill="1" applyBorder="1" applyAlignment="1">
      <alignment/>
    </xf>
    <xf numFmtId="0" fontId="12" fillId="34" borderId="15" xfId="0" applyFont="1" applyFill="1" applyBorder="1" applyAlignment="1">
      <alignment horizontal="center" vertical="center" wrapText="1"/>
    </xf>
    <xf numFmtId="0" fontId="43" fillId="34" borderId="27" xfId="0" applyFont="1" applyFill="1" applyBorder="1" applyAlignment="1">
      <alignment/>
    </xf>
    <xf numFmtId="0" fontId="43" fillId="34" borderId="26" xfId="0" applyFont="1" applyFill="1" applyBorder="1" applyAlignment="1">
      <alignment/>
    </xf>
    <xf numFmtId="179" fontId="5" fillId="34" borderId="15" xfId="49" applyNumberFormat="1" applyFont="1" applyFill="1" applyBorder="1" applyAlignment="1">
      <alignment horizontal="center" vertical="center" wrapText="1"/>
    </xf>
    <xf numFmtId="0" fontId="63" fillId="0" borderId="0" xfId="0" applyFont="1" applyAlignment="1">
      <alignment/>
    </xf>
    <xf numFmtId="0" fontId="66" fillId="0" borderId="11" xfId="0" applyFont="1" applyBorder="1" applyAlignment="1">
      <alignment horizontal="left" vertical="center" wrapText="1"/>
    </xf>
    <xf numFmtId="186" fontId="77" fillId="36" borderId="15" xfId="0" applyNumberFormat="1" applyFont="1" applyFill="1" applyBorder="1" applyAlignment="1">
      <alignment horizontal="center" vertical="center" wrapText="1"/>
    </xf>
    <xf numFmtId="192" fontId="5" fillId="0" borderId="15" xfId="15" applyNumberFormat="1" applyFont="1" applyFill="1" applyBorder="1" applyAlignment="1">
      <alignment horizontal="center"/>
      <protection/>
    </xf>
    <xf numFmtId="3" fontId="5" fillId="34" borderId="15" xfId="0" applyNumberFormat="1" applyFont="1" applyFill="1" applyBorder="1" applyAlignment="1">
      <alignment horizontal="center" vertical="center" wrapText="1"/>
    </xf>
    <xf numFmtId="2" fontId="7" fillId="33" borderId="0" xfId="0" applyNumberFormat="1" applyFont="1" applyFill="1" applyAlignment="1">
      <alignment horizontal="center" vertical="center" wrapText="1"/>
    </xf>
    <xf numFmtId="0" fontId="78" fillId="33" borderId="0" xfId="0" applyFont="1" applyFill="1" applyAlignment="1">
      <alignment horizontal="left" vertical="center" wrapText="1"/>
    </xf>
    <xf numFmtId="0" fontId="66" fillId="0" borderId="11" xfId="0" applyFont="1" applyBorder="1" applyAlignment="1">
      <alignment horizontal="justify" vertical="center" wrapText="1"/>
    </xf>
    <xf numFmtId="0" fontId="66" fillId="0" borderId="28" xfId="0" applyFont="1" applyBorder="1" applyAlignment="1">
      <alignment horizontal="justify" vertical="center" wrapText="1"/>
    </xf>
    <xf numFmtId="0" fontId="66" fillId="0" borderId="12" xfId="0" applyFont="1" applyBorder="1" applyAlignment="1">
      <alignment horizontal="justify" vertical="center" wrapText="1"/>
    </xf>
    <xf numFmtId="0" fontId="66" fillId="0" borderId="11" xfId="0" applyFont="1" applyBorder="1" applyAlignment="1">
      <alignment horizontal="left" vertical="center" wrapText="1"/>
    </xf>
    <xf numFmtId="0" fontId="66" fillId="0" borderId="28" xfId="0" applyFont="1" applyBorder="1" applyAlignment="1">
      <alignment horizontal="left" vertical="center" wrapText="1"/>
    </xf>
    <xf numFmtId="0" fontId="66" fillId="0" borderId="12" xfId="0" applyFont="1" applyBorder="1" applyAlignment="1">
      <alignment horizontal="left" vertical="center" wrapText="1"/>
    </xf>
    <xf numFmtId="0" fontId="64" fillId="34" borderId="24" xfId="0" applyFont="1" applyFill="1" applyBorder="1" applyAlignment="1">
      <alignment horizontal="center"/>
    </xf>
    <xf numFmtId="0" fontId="0" fillId="0" borderId="28" xfId="0" applyBorder="1" applyAlignment="1">
      <alignment horizontal="center"/>
    </xf>
    <xf numFmtId="0" fontId="0" fillId="0" borderId="29" xfId="0" applyBorder="1" applyAlignment="1">
      <alignment horizontal="center"/>
    </xf>
  </cellXfs>
  <cellStyles count="50">
    <cellStyle name="Normal" xfId="0"/>
    <cellStyle name="(4) STM-1 (LECT)&#13;&#10;PL-4579-M-039-99&#13;&#10;FALTA APE_Info 2011 Reporte Res 038-2010-CD-OSIPTEL Trafico Urbano Rural Vfinal 2" xfId="15"/>
    <cellStyle name="20% - Énfasis1" xfId="16"/>
    <cellStyle name="20% - Énfasis2" xfId="17"/>
    <cellStyle name="20% - Énfasis3" xfId="18"/>
    <cellStyle name="20% - Énfasis4" xfId="19"/>
    <cellStyle name="20% - Énfasis5" xfId="20"/>
    <cellStyle name="20% - Énfasis6"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uena" xfId="34"/>
    <cellStyle name="Cálculo" xfId="35"/>
    <cellStyle name="Celda de comprobación" xfId="36"/>
    <cellStyle name="Celda vinculada"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95250</xdr:rowOff>
    </xdr:from>
    <xdr:to>
      <xdr:col>1</xdr:col>
      <xdr:colOff>733425</xdr:colOff>
      <xdr:row>0</xdr:row>
      <xdr:rowOff>447675</xdr:rowOff>
    </xdr:to>
    <xdr:pic>
      <xdr:nvPicPr>
        <xdr:cNvPr id="1" name="Picture 1"/>
        <xdr:cNvPicPr preferRelativeResize="1">
          <a:picLocks noChangeAspect="1"/>
        </xdr:cNvPicPr>
      </xdr:nvPicPr>
      <xdr:blipFill>
        <a:blip r:embed="rId1"/>
        <a:stretch>
          <a:fillRect/>
        </a:stretch>
      </xdr:blipFill>
      <xdr:spPr>
        <a:xfrm>
          <a:off x="57150" y="95250"/>
          <a:ext cx="1876425"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2:E19"/>
  <sheetViews>
    <sheetView zoomScalePageLayoutView="0" workbookViewId="0" topLeftCell="A1">
      <selection activeCell="B2" sqref="B2:D2"/>
    </sheetView>
  </sheetViews>
  <sheetFormatPr defaultColWidth="11.421875" defaultRowHeight="84" customHeight="1"/>
  <cols>
    <col min="1" max="1" width="18.00390625" style="1" customWidth="1"/>
    <col min="2" max="2" width="74.57421875" style="1" customWidth="1"/>
    <col min="3" max="3" width="4.421875" style="1" customWidth="1"/>
    <col min="4" max="4" width="34.00390625" style="1" customWidth="1"/>
    <col min="5" max="16384" width="11.421875" style="1" customWidth="1"/>
  </cols>
  <sheetData>
    <row r="1" ht="45" customHeight="1"/>
    <row r="2" spans="2:5" ht="125.25" customHeight="1">
      <c r="B2" s="102" t="s">
        <v>79</v>
      </c>
      <c r="C2" s="102"/>
      <c r="D2" s="102"/>
      <c r="E2" s="2"/>
    </row>
    <row r="3" spans="2:5" ht="34.5" customHeight="1">
      <c r="B3" s="69" t="s">
        <v>29</v>
      </c>
      <c r="C3" s="70" t="s">
        <v>5</v>
      </c>
      <c r="D3" s="71" t="s">
        <v>76</v>
      </c>
      <c r="E3" s="2"/>
    </row>
    <row r="4" spans="2:5" ht="15" customHeight="1">
      <c r="B4" s="7"/>
      <c r="C4" s="3"/>
      <c r="D4" s="3" t="s">
        <v>45</v>
      </c>
      <c r="E4" s="2"/>
    </row>
    <row r="5" spans="2:5" ht="15" customHeight="1">
      <c r="B5" s="66" t="s">
        <v>6</v>
      </c>
      <c r="C5" s="67"/>
      <c r="D5" s="67"/>
      <c r="E5" s="2"/>
    </row>
    <row r="6" spans="2:5" s="4" customFormat="1" ht="15">
      <c r="B6" s="90" t="s">
        <v>0</v>
      </c>
      <c r="C6" s="67" t="s">
        <v>5</v>
      </c>
      <c r="D6" s="68" t="s">
        <v>69</v>
      </c>
      <c r="E6" s="3"/>
    </row>
    <row r="7" spans="2:5" s="4" customFormat="1" ht="15">
      <c r="B7" s="90" t="s">
        <v>1</v>
      </c>
      <c r="C7" s="67" t="s">
        <v>5</v>
      </c>
      <c r="D7" s="68" t="s">
        <v>69</v>
      </c>
      <c r="E7" s="3"/>
    </row>
    <row r="8" spans="2:5" s="4" customFormat="1" ht="15">
      <c r="B8" s="90" t="s">
        <v>2</v>
      </c>
      <c r="C8" s="67" t="s">
        <v>5</v>
      </c>
      <c r="D8" s="68" t="s">
        <v>69</v>
      </c>
      <c r="E8" s="5"/>
    </row>
    <row r="9" spans="2:5" s="4" customFormat="1" ht="15">
      <c r="B9" s="90" t="s">
        <v>3</v>
      </c>
      <c r="C9" s="67" t="s">
        <v>5</v>
      </c>
      <c r="D9" s="68" t="s">
        <v>69</v>
      </c>
      <c r="E9" s="6"/>
    </row>
    <row r="10" spans="2:4" s="4" customFormat="1" ht="15">
      <c r="B10" s="72" t="s">
        <v>4</v>
      </c>
      <c r="C10" s="67" t="s">
        <v>5</v>
      </c>
      <c r="D10" s="68" t="s">
        <v>69</v>
      </c>
    </row>
    <row r="11" spans="2:5" s="4" customFormat="1" ht="15">
      <c r="B11" s="72" t="s">
        <v>31</v>
      </c>
      <c r="C11" s="67" t="s">
        <v>5</v>
      </c>
      <c r="D11" s="68" t="s">
        <v>68</v>
      </c>
      <c r="E11" s="6"/>
    </row>
    <row r="12" spans="2:4" s="4" customFormat="1" ht="15">
      <c r="B12" s="66"/>
      <c r="C12" s="67"/>
      <c r="D12" s="67"/>
    </row>
    <row r="13" spans="2:4" ht="13.5" customHeight="1">
      <c r="B13" s="67"/>
      <c r="C13" s="67"/>
      <c r="D13" s="67"/>
    </row>
    <row r="14" spans="2:4" ht="15">
      <c r="B14" s="66" t="s">
        <v>7</v>
      </c>
      <c r="C14" s="73" t="s">
        <v>5</v>
      </c>
      <c r="D14" s="74" t="s">
        <v>46</v>
      </c>
    </row>
    <row r="15" ht="15"/>
    <row r="16" spans="2:4" ht="15" customHeight="1">
      <c r="B16" s="78" t="s">
        <v>27</v>
      </c>
      <c r="C16" s="79"/>
      <c r="D16" s="79"/>
    </row>
    <row r="17" spans="2:4" ht="28.5" customHeight="1">
      <c r="B17" s="103" t="s">
        <v>30</v>
      </c>
      <c r="C17" s="103"/>
      <c r="D17" s="103"/>
    </row>
    <row r="18" spans="2:4" ht="20.25">
      <c r="B18" s="80" t="s">
        <v>28</v>
      </c>
      <c r="C18" s="81"/>
      <c r="D18" s="81"/>
    </row>
    <row r="19" spans="2:4" ht="84" customHeight="1">
      <c r="B19" s="8"/>
      <c r="C19" s="8"/>
      <c r="D19" s="8"/>
    </row>
  </sheetData>
  <sheetProtection/>
  <mergeCells count="2">
    <mergeCell ref="B2:D2"/>
    <mergeCell ref="B17:D17"/>
  </mergeCells>
  <printOptions/>
  <pageMargins left="0.7" right="0.7" top="0.75" bottom="0.75" header="0.3" footer="0.3"/>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A1:G14"/>
  <sheetViews>
    <sheetView zoomScalePageLayoutView="0" workbookViewId="0" topLeftCell="A1">
      <selection activeCell="B4" sqref="B4"/>
    </sheetView>
  </sheetViews>
  <sheetFormatPr defaultColWidth="11.421875" defaultRowHeight="15"/>
  <cols>
    <col min="2" max="2" width="68.8515625" style="0" customWidth="1"/>
    <col min="3" max="3" width="11.28125" style="0" customWidth="1"/>
    <col min="4" max="4" width="10.7109375" style="0" customWidth="1"/>
    <col min="6" max="6" width="10.421875" style="0" customWidth="1"/>
  </cols>
  <sheetData>
    <row r="1" ht="26.25">
      <c r="A1" s="11" t="s">
        <v>26</v>
      </c>
    </row>
    <row r="3" ht="18.75">
      <c r="B3" s="44" t="s">
        <v>21</v>
      </c>
    </row>
    <row r="4" ht="21">
      <c r="B4" s="10" t="str">
        <f>+Portada!D3</f>
        <v>TELMEX</v>
      </c>
    </row>
    <row r="6" spans="2:7" ht="34.5" customHeight="1">
      <c r="B6" s="48"/>
      <c r="C6" s="50" t="s">
        <v>23</v>
      </c>
      <c r="D6" s="50" t="s">
        <v>22</v>
      </c>
      <c r="E6" s="50" t="s">
        <v>15</v>
      </c>
      <c r="F6" s="50" t="s">
        <v>16</v>
      </c>
      <c r="G6" s="50" t="s">
        <v>17</v>
      </c>
    </row>
    <row r="7" spans="2:7" ht="18.75" customHeight="1">
      <c r="B7" s="51" t="str">
        <f>+Portada!B6</f>
        <v>Cargo por Originación y/o Terminación en Red de Servicio de Telefonía Fija</v>
      </c>
      <c r="C7" s="49" t="str">
        <f>+'Cargo Fija'!K6</f>
        <v>MONEDA</v>
      </c>
      <c r="D7" s="49" t="str">
        <f>+'Cargo Fija'!K7</f>
        <v>TASACIÓN</v>
      </c>
      <c r="E7" s="91" t="str">
        <f>+'Cargo Fija'!K8</f>
        <v>VALOR</v>
      </c>
      <c r="F7" s="91" t="e">
        <f>+'Cargo Fija'!L8</f>
        <v>#VALUE!</v>
      </c>
      <c r="G7" s="91" t="e">
        <f>+'Cargo Fija'!M8</f>
        <v>#VALUE!</v>
      </c>
    </row>
    <row r="8" spans="2:7" ht="18.75" customHeight="1">
      <c r="B8" s="51" t="str">
        <f>+Portada!B7</f>
        <v>Cargo por Originación y/o Terminación en Red de Servicios Móviles</v>
      </c>
      <c r="C8" s="49" t="str">
        <f>+'Cargo Móvil'!K6</f>
        <v>MONEDA</v>
      </c>
      <c r="D8" s="49" t="str">
        <f>+'Cargo Móvil'!K7</f>
        <v>TASACIÓN</v>
      </c>
      <c r="E8" s="91" t="str">
        <f>+'Cargo Móvil'!K8</f>
        <v>VALOR</v>
      </c>
      <c r="F8" s="91" t="e">
        <f>+'Cargo Móvil'!L8</f>
        <v>#VALUE!</v>
      </c>
      <c r="G8" s="91" t="e">
        <f>+'Cargo Móvil'!M8</f>
        <v>#VALUE!</v>
      </c>
    </row>
    <row r="9" spans="2:7" ht="18.75" customHeight="1">
      <c r="B9" s="51" t="str">
        <f>+Portada!B8</f>
        <v>Cargo por Transporte Conmutado Local</v>
      </c>
      <c r="C9" s="49" t="str">
        <f>+'Cargo TCLocal'!K6</f>
        <v>MONEDA</v>
      </c>
      <c r="D9" s="49" t="str">
        <f>+'Cargo TCLocal'!K7</f>
        <v>TASACIÓN</v>
      </c>
      <c r="E9" s="91" t="str">
        <f>+'Cargo TCLocal'!K8</f>
        <v>VALOR</v>
      </c>
      <c r="F9" s="91" t="e">
        <f>+'Cargo TCLocal'!L8</f>
        <v>#VALUE!</v>
      </c>
      <c r="G9" s="91" t="e">
        <f>+'Cargo TCLocal'!M8</f>
        <v>#VALUE!</v>
      </c>
    </row>
    <row r="10" spans="2:7" ht="18.75" customHeight="1">
      <c r="B10" s="51" t="s">
        <v>3</v>
      </c>
      <c r="C10" s="49" t="str">
        <f>+'Cargo TCLDN'!K6</f>
        <v>MONEDA</v>
      </c>
      <c r="D10" s="49" t="str">
        <f>+'Cargo TCLDN'!K7</f>
        <v>TASACIÓN</v>
      </c>
      <c r="E10" s="91" t="str">
        <f>+'Cargo TCLDN'!K8</f>
        <v>VALOR</v>
      </c>
      <c r="F10" s="91" t="e">
        <f>+'Cargo TCLDN'!L8</f>
        <v>#VALUE!</v>
      </c>
      <c r="G10" s="91" t="e">
        <f>+'Cargo TCLDN'!M8</f>
        <v>#VALUE!</v>
      </c>
    </row>
    <row r="11" spans="2:7" ht="18.75" customHeight="1">
      <c r="B11" s="51" t="str">
        <f>+Portada!B10</f>
        <v>Cargo por Acceso a Teléfonos Públicos Úrbanos</v>
      </c>
      <c r="C11" s="49" t="str">
        <f>+'Cargo TUP'!K6</f>
        <v>MONEDA</v>
      </c>
      <c r="D11" s="49" t="str">
        <f>+'Cargo TUP'!K7</f>
        <v>TASACIÓN</v>
      </c>
      <c r="E11" s="82" t="str">
        <f>+'Cargo TUP'!K8</f>
        <v>VALOR</v>
      </c>
      <c r="F11" s="82" t="e">
        <f>+'Cargo TUP'!L8</f>
        <v>#VALUE!</v>
      </c>
      <c r="G11" s="82" t="e">
        <f>+'Cargo TUP'!M8</f>
        <v>#VALUE!</v>
      </c>
    </row>
    <row r="12" spans="2:7" ht="18.75" customHeight="1">
      <c r="B12" s="51" t="str">
        <f>+Portada!B11</f>
        <v>Cargo por Acceso a Plataforma de Pago</v>
      </c>
      <c r="C12" s="49" t="str">
        <f>+'Cargo Plataforma'!K6</f>
        <v>Dólares</v>
      </c>
      <c r="D12" s="49" t="str">
        <f>+'Cargo Plataforma'!K7</f>
        <v>Por minuto</v>
      </c>
      <c r="E12" s="91">
        <f>+'Cargo Plataforma'!K8</f>
        <v>0.0027</v>
      </c>
      <c r="F12" s="91">
        <f>+'Cargo Plataforma'!L8</f>
        <v>0.0008568429048625869</v>
      </c>
      <c r="G12" s="91">
        <f>+'Cargo Plataforma'!M8</f>
        <v>0.0027009241808565168</v>
      </c>
    </row>
    <row r="13" spans="2:3" ht="15">
      <c r="B13" s="9"/>
      <c r="C13" s="9"/>
    </row>
    <row r="14" ht="15">
      <c r="B14" s="97"/>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+IF(Portada!D6="NO","EN ESTE PROCEDIMIENTO NO SE DIFERENCIA ESTA FACILIDAD"," ")</f>
        <v>EN ESTE PROCEDIMIENTO NO SE DIFERENCIA ESTA FACILIDAD</v>
      </c>
      <c r="O1" s="20"/>
      <c r="P1" s="20"/>
      <c r="Q1" s="20"/>
      <c r="R1" s="20"/>
      <c r="S1" s="20"/>
    </row>
    <row r="2" spans="1:20" ht="23.25" customHeight="1" thickTop="1">
      <c r="A2" s="92" t="str">
        <f>+Portada!B6</f>
        <v>Cargo por Originación y/o Terminación en Red de Servicio de Telefonía Fija</v>
      </c>
      <c r="B2" s="28"/>
      <c r="C2" s="28"/>
      <c r="D2" s="28"/>
      <c r="E2" s="28"/>
      <c r="F2" s="28"/>
      <c r="G2" s="28"/>
      <c r="H2" s="28"/>
      <c r="N2" s="18"/>
      <c r="O2" s="32"/>
      <c r="P2" s="33"/>
      <c r="Q2" s="33"/>
      <c r="R2" s="33"/>
      <c r="S2" s="34"/>
      <c r="T2" s="19"/>
    </row>
    <row r="3" spans="1:20" ht="18.75">
      <c r="A3" s="87" t="str">
        <f>Portada!D3</f>
        <v>TELMEX</v>
      </c>
      <c r="N3" s="18"/>
      <c r="O3" s="35"/>
      <c r="S3" s="36"/>
      <c r="T3" s="19"/>
    </row>
    <row r="4" spans="2:20" ht="21">
      <c r="B4" s="20"/>
      <c r="C4" s="20"/>
      <c r="D4" s="20"/>
      <c r="E4" s="20"/>
      <c r="N4" s="18"/>
      <c r="O4" s="35"/>
      <c r="P4" s="27" t="s">
        <v>20</v>
      </c>
      <c r="S4" s="36"/>
      <c r="T4" s="19"/>
    </row>
    <row r="5" spans="1:20" ht="48" customHeight="1">
      <c r="A5" s="18"/>
      <c r="B5" s="23" t="s">
        <v>9</v>
      </c>
      <c r="C5" s="23" t="s">
        <v>11</v>
      </c>
      <c r="D5" s="23" t="s">
        <v>13</v>
      </c>
      <c r="E5" s="23" t="s">
        <v>33</v>
      </c>
      <c r="F5" s="19"/>
      <c r="G5" s="23" t="s">
        <v>47</v>
      </c>
      <c r="H5" s="23" t="s">
        <v>48</v>
      </c>
      <c r="I5" s="23" t="s">
        <v>35</v>
      </c>
      <c r="K5" s="30" t="s">
        <v>39</v>
      </c>
      <c r="L5" s="93" t="s">
        <v>77</v>
      </c>
      <c r="M5" s="93" t="s">
        <v>78</v>
      </c>
      <c r="N5" s="18"/>
      <c r="O5" s="35"/>
      <c r="P5" s="29" t="s">
        <v>18</v>
      </c>
      <c r="Q5" s="28"/>
      <c r="R5" s="28"/>
      <c r="S5" s="37"/>
      <c r="T5" s="19"/>
    </row>
    <row r="6" spans="1:20" ht="15">
      <c r="A6" s="18"/>
      <c r="B6" s="52" t="s">
        <v>50</v>
      </c>
      <c r="C6" s="84"/>
      <c r="D6" s="84"/>
      <c r="E6" s="85"/>
      <c r="F6" s="19"/>
      <c r="G6" s="76">
        <v>6601869</v>
      </c>
      <c r="H6" s="76">
        <v>20810288</v>
      </c>
      <c r="I6" s="77">
        <f>+H6/G6</f>
        <v>3.1521812989624607</v>
      </c>
      <c r="J6" s="18"/>
      <c r="K6" s="52" t="s">
        <v>24</v>
      </c>
      <c r="L6" s="94"/>
      <c r="M6" s="94"/>
      <c r="N6" s="18"/>
      <c r="O6" s="35"/>
      <c r="P6" s="43"/>
      <c r="Q6" s="43"/>
      <c r="R6" s="28"/>
      <c r="S6" s="37"/>
      <c r="T6" s="19"/>
    </row>
    <row r="7" spans="1:20" ht="15.75">
      <c r="A7" s="18"/>
      <c r="B7" s="52" t="s">
        <v>51</v>
      </c>
      <c r="C7" s="84"/>
      <c r="D7" s="84"/>
      <c r="E7" s="85"/>
      <c r="F7" s="19"/>
      <c r="G7" s="19"/>
      <c r="H7" s="19"/>
      <c r="K7" s="52" t="s">
        <v>25</v>
      </c>
      <c r="L7" s="95"/>
      <c r="M7" s="95"/>
      <c r="N7" s="18"/>
      <c r="O7" s="42"/>
      <c r="P7" s="57" t="str">
        <f>+K8</f>
        <v>VALOR</v>
      </c>
      <c r="Q7" s="57" t="e">
        <f>+L8*C18/(C18+D18)+M8*D18/(C18+D18)</f>
        <v>#VALUE!</v>
      </c>
      <c r="R7" s="55" t="e">
        <f>+IF(P7=Q7,"VERIFICADO","NO CUMPLE")</f>
        <v>#VALUE!</v>
      </c>
      <c r="S7" s="37"/>
      <c r="T7" s="19"/>
    </row>
    <row r="8" spans="1:20" ht="15">
      <c r="A8" s="18"/>
      <c r="B8" s="52" t="s">
        <v>52</v>
      </c>
      <c r="C8" s="84"/>
      <c r="D8" s="84"/>
      <c r="E8" s="85"/>
      <c r="F8" s="19"/>
      <c r="G8" s="19"/>
      <c r="H8" s="19"/>
      <c r="K8" s="83" t="s">
        <v>32</v>
      </c>
      <c r="L8" s="96" t="e">
        <f>+(K8*(C18+D18)*G6)/(C18*G6+D18*H6)</f>
        <v>#VALUE!</v>
      </c>
      <c r="M8" s="96" t="e">
        <f>+(K8*(C18+D18)*H6)/(C18*G6+D18*H6)</f>
        <v>#VALUE!</v>
      </c>
      <c r="N8" s="18"/>
      <c r="O8" s="35"/>
      <c r="P8" s="62"/>
      <c r="Q8" s="62"/>
      <c r="R8" s="54"/>
      <c r="S8" s="37"/>
      <c r="T8" s="19"/>
    </row>
    <row r="9" spans="1:20" ht="15" customHeight="1">
      <c r="A9" s="18"/>
      <c r="B9" s="52" t="s">
        <v>53</v>
      </c>
      <c r="C9" s="84"/>
      <c r="D9" s="84"/>
      <c r="E9" s="85"/>
      <c r="F9" s="19"/>
      <c r="G9" s="25" t="s">
        <v>14</v>
      </c>
      <c r="N9" s="18"/>
      <c r="O9" s="35"/>
      <c r="P9" s="63" t="s">
        <v>19</v>
      </c>
      <c r="Q9" s="64"/>
      <c r="R9" s="54"/>
      <c r="S9" s="37"/>
      <c r="T9" s="19"/>
    </row>
    <row r="10" spans="1:20" ht="15">
      <c r="A10" s="18"/>
      <c r="B10" s="52" t="s">
        <v>54</v>
      </c>
      <c r="C10" s="84"/>
      <c r="D10" s="84"/>
      <c r="E10" s="85"/>
      <c r="F10" s="19"/>
      <c r="G10" s="16" t="s">
        <v>72</v>
      </c>
      <c r="H10" s="19"/>
      <c r="N10" s="18"/>
      <c r="O10" s="35"/>
      <c r="P10" s="64"/>
      <c r="Q10" s="64"/>
      <c r="R10" s="54"/>
      <c r="S10" s="37"/>
      <c r="T10" s="19"/>
    </row>
    <row r="11" spans="1:20" ht="15.75">
      <c r="A11" s="18"/>
      <c r="B11" s="52" t="s">
        <v>55</v>
      </c>
      <c r="C11" s="84"/>
      <c r="D11" s="84"/>
      <c r="E11" s="85"/>
      <c r="F11" s="19"/>
      <c r="G11" s="16" t="s">
        <v>73</v>
      </c>
      <c r="H11" s="19"/>
      <c r="N11" s="18"/>
      <c r="O11" s="35"/>
      <c r="P11" s="57">
        <f>+H6/G6</f>
        <v>3.1521812989624607</v>
      </c>
      <c r="Q11" s="57" t="e">
        <f>+M8/L8</f>
        <v>#VALUE!</v>
      </c>
      <c r="R11" s="55" t="e">
        <f>+IF(P11=Q11,"VERIFICADO","NO CUMPLE")</f>
        <v>#VALUE!</v>
      </c>
      <c r="S11" s="37"/>
      <c r="T11" s="19"/>
    </row>
    <row r="12" spans="1:20" ht="15">
      <c r="A12" s="18"/>
      <c r="B12" s="52" t="s">
        <v>56</v>
      </c>
      <c r="C12" s="84"/>
      <c r="D12" s="84"/>
      <c r="E12" s="85"/>
      <c r="F12" s="19"/>
      <c r="G12" s="16" t="s">
        <v>74</v>
      </c>
      <c r="H12" s="19"/>
      <c r="N12" s="18"/>
      <c r="O12" s="35"/>
      <c r="R12" s="28"/>
      <c r="S12" s="37"/>
      <c r="T12" s="19"/>
    </row>
    <row r="13" spans="1:20" ht="15.75" thickBot="1">
      <c r="A13" s="18"/>
      <c r="B13" s="52" t="s">
        <v>57</v>
      </c>
      <c r="C13" s="84"/>
      <c r="D13" s="84"/>
      <c r="E13" s="85"/>
      <c r="F13" s="19"/>
      <c r="G13" s="16" t="s">
        <v>75</v>
      </c>
      <c r="H13" s="19"/>
      <c r="N13" s="18"/>
      <c r="O13" s="38"/>
      <c r="P13" s="39"/>
      <c r="Q13" s="39"/>
      <c r="R13" s="40"/>
      <c r="S13" s="41"/>
      <c r="T13" s="19"/>
    </row>
    <row r="14" spans="1:19" ht="15.75" thickTop="1">
      <c r="A14" s="18"/>
      <c r="B14" s="52" t="s">
        <v>58</v>
      </c>
      <c r="C14" s="84"/>
      <c r="D14" s="84"/>
      <c r="E14" s="85"/>
      <c r="F14" s="19"/>
      <c r="G14" s="16" t="s">
        <v>37</v>
      </c>
      <c r="H14" s="19"/>
      <c r="N14" s="18"/>
      <c r="O14" s="22"/>
      <c r="P14" s="31"/>
      <c r="Q14" s="31"/>
      <c r="R14" s="31"/>
      <c r="S14" s="31"/>
    </row>
    <row r="15" spans="1:14" ht="15">
      <c r="A15" s="18"/>
      <c r="B15" s="52" t="s">
        <v>59</v>
      </c>
      <c r="C15" s="84"/>
      <c r="D15" s="84"/>
      <c r="E15" s="85"/>
      <c r="F15" s="19"/>
      <c r="G15" s="16" t="s">
        <v>38</v>
      </c>
      <c r="H15" s="19"/>
      <c r="N15" s="18"/>
    </row>
    <row r="16" spans="1:14" ht="15">
      <c r="A16" s="18"/>
      <c r="B16" s="52" t="s">
        <v>60</v>
      </c>
      <c r="C16" s="84"/>
      <c r="D16" s="84"/>
      <c r="E16" s="85"/>
      <c r="F16" s="19"/>
      <c r="G16" s="19"/>
      <c r="H16" s="19"/>
      <c r="N16" s="18"/>
    </row>
    <row r="17" spans="1:8" ht="15">
      <c r="A17" s="18"/>
      <c r="B17" s="52" t="s">
        <v>61</v>
      </c>
      <c r="C17" s="84"/>
      <c r="D17" s="84"/>
      <c r="E17" s="85"/>
      <c r="F17" s="19"/>
      <c r="G17" s="19"/>
      <c r="H17" s="19"/>
    </row>
    <row r="18" spans="1:8" ht="15">
      <c r="A18" s="18"/>
      <c r="B18" s="24" t="s">
        <v>10</v>
      </c>
      <c r="C18" s="86">
        <v>0</v>
      </c>
      <c r="D18" s="86">
        <v>0</v>
      </c>
      <c r="E18" s="86">
        <f>SUM(C18:D18)</f>
        <v>0</v>
      </c>
      <c r="F18" s="19"/>
      <c r="G18" s="19"/>
      <c r="H18" s="19"/>
    </row>
    <row r="19" spans="2:5" ht="15">
      <c r="B19" s="21"/>
      <c r="C19" s="22"/>
      <c r="D19" s="22"/>
      <c r="E19" s="22"/>
    </row>
    <row r="20" ht="15">
      <c r="B20" s="15" t="s">
        <v>12</v>
      </c>
    </row>
    <row r="21" spans="2:5" s="17" customFormat="1" ht="77.25" customHeight="1">
      <c r="B21" s="104" t="s">
        <v>34</v>
      </c>
      <c r="C21" s="105"/>
      <c r="D21" s="105"/>
      <c r="E21" s="106"/>
    </row>
    <row r="22" spans="2:5" s="17" customFormat="1" ht="76.5" customHeight="1">
      <c r="B22" s="104" t="s">
        <v>67</v>
      </c>
      <c r="C22" s="105"/>
      <c r="D22" s="105"/>
      <c r="E22" s="106"/>
    </row>
    <row r="23" spans="2:5" s="17" customFormat="1" ht="28.5" customHeight="1">
      <c r="B23" s="107"/>
      <c r="C23" s="108"/>
      <c r="D23" s="108"/>
      <c r="E23" s="109"/>
    </row>
  </sheetData>
  <sheetProtection/>
  <mergeCells count="3">
    <mergeCell ref="B21:E21"/>
    <mergeCell ref="B22:E22"/>
    <mergeCell ref="B23:E23"/>
  </mergeCells>
  <printOptions/>
  <pageMargins left="0.27" right="0.22" top="0.44" bottom="0.29"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281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+IF(Portada!D7="NO","NO SE BRINDA ESTA FACILIDAD"," ")</f>
        <v>NO SE BRINDA ESTA FACILIDAD</v>
      </c>
      <c r="O1" s="20"/>
      <c r="P1" s="20"/>
      <c r="Q1" s="20"/>
      <c r="R1" s="20"/>
      <c r="S1" s="20"/>
    </row>
    <row r="2" spans="1:20" ht="23.25" customHeight="1" thickTop="1">
      <c r="A2" s="14" t="str">
        <f>+Portada!B7</f>
        <v>Cargo por Originación y/o Terminación en Red de Servicios Móviles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51</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53</v>
      </c>
      <c r="C9" s="52"/>
      <c r="D9" s="52"/>
      <c r="E9" s="26">
        <f t="shared" si="0"/>
        <v>0</v>
      </c>
      <c r="F9" s="19"/>
      <c r="G9" s="25" t="s">
        <v>14</v>
      </c>
      <c r="N9" s="18"/>
      <c r="O9" s="35"/>
      <c r="P9" s="59" t="s">
        <v>19</v>
      </c>
      <c r="Q9" s="60"/>
      <c r="R9" s="54"/>
      <c r="S9" s="37"/>
      <c r="T9" s="19"/>
    </row>
    <row r="10" spans="1:20" ht="15">
      <c r="A10" s="18"/>
      <c r="B10" s="52" t="s">
        <v>54</v>
      </c>
      <c r="C10" s="52"/>
      <c r="D10" s="52"/>
      <c r="E10" s="26">
        <f t="shared" si="0"/>
        <v>0</v>
      </c>
      <c r="F10" s="19"/>
      <c r="G10" s="16" t="s">
        <v>49</v>
      </c>
      <c r="H10" s="19"/>
      <c r="N10" s="18"/>
      <c r="O10" s="35"/>
      <c r="P10" s="60"/>
      <c r="Q10" s="60"/>
      <c r="R10" s="54"/>
      <c r="S10" s="37"/>
      <c r="T10" s="19"/>
    </row>
    <row r="11" spans="1:20" ht="15.75">
      <c r="A11" s="18"/>
      <c r="B11" s="52" t="s">
        <v>55</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56</v>
      </c>
      <c r="C12" s="52"/>
      <c r="D12" s="52"/>
      <c r="E12" s="26">
        <f t="shared" si="0"/>
        <v>0</v>
      </c>
      <c r="F12" s="19"/>
      <c r="G12" s="16" t="s">
        <v>37</v>
      </c>
      <c r="H12" s="19"/>
      <c r="N12" s="18"/>
      <c r="O12" s="35"/>
      <c r="R12" s="28"/>
      <c r="S12" s="37"/>
      <c r="T12" s="19"/>
    </row>
    <row r="13" spans="1:20" ht="15.75" thickBot="1">
      <c r="A13" s="18"/>
      <c r="B13" s="52" t="s">
        <v>57</v>
      </c>
      <c r="C13" s="52"/>
      <c r="D13" s="52"/>
      <c r="E13" s="26">
        <f t="shared" si="0"/>
        <v>0</v>
      </c>
      <c r="F13" s="19"/>
      <c r="G13" s="16" t="s">
        <v>38</v>
      </c>
      <c r="H13" s="19"/>
      <c r="N13" s="18"/>
      <c r="O13" s="38"/>
      <c r="P13" s="39"/>
      <c r="Q13" s="39"/>
      <c r="R13" s="40"/>
      <c r="S13" s="41"/>
      <c r="T13" s="19"/>
    </row>
    <row r="14" spans="1:19" ht="15.75" thickTop="1">
      <c r="A14" s="18"/>
      <c r="B14" s="52" t="s">
        <v>58</v>
      </c>
      <c r="C14" s="52"/>
      <c r="D14" s="52"/>
      <c r="E14" s="26">
        <f t="shared" si="0"/>
        <v>0</v>
      </c>
      <c r="F14" s="19"/>
      <c r="G14" s="19"/>
      <c r="H14" s="19"/>
      <c r="O14" s="22"/>
      <c r="P14" s="31"/>
      <c r="Q14" s="31"/>
      <c r="R14" s="31"/>
      <c r="S14" s="31"/>
    </row>
    <row r="15" spans="1:8" ht="15">
      <c r="A15" s="18"/>
      <c r="B15" s="52" t="s">
        <v>59</v>
      </c>
      <c r="C15" s="52"/>
      <c r="D15" s="52"/>
      <c r="E15" s="26">
        <f t="shared" si="0"/>
        <v>0</v>
      </c>
      <c r="F15" s="19"/>
      <c r="G15" s="19"/>
      <c r="H15" s="19"/>
    </row>
    <row r="16" spans="1:8" ht="15">
      <c r="A16" s="18"/>
      <c r="B16" s="52" t="s">
        <v>60</v>
      </c>
      <c r="C16" s="52"/>
      <c r="D16" s="52"/>
      <c r="E16" s="26">
        <f t="shared" si="0"/>
        <v>0</v>
      </c>
      <c r="F16" s="19"/>
      <c r="G16" s="19"/>
      <c r="H16" s="19"/>
    </row>
    <row r="17" spans="1:8" ht="15">
      <c r="A17" s="18"/>
      <c r="B17" s="52" t="s">
        <v>61</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5" ht="15">
      <c r="B19" s="21"/>
      <c r="C19" s="22"/>
      <c r="D19" s="22"/>
      <c r="E19" s="22"/>
    </row>
    <row r="20" ht="15">
      <c r="B20" s="15" t="s">
        <v>12</v>
      </c>
    </row>
    <row r="21" spans="2:5" s="17" customFormat="1" ht="74.25" customHeight="1">
      <c r="B21" s="104" t="s">
        <v>40</v>
      </c>
      <c r="C21" s="105"/>
      <c r="D21" s="105"/>
      <c r="E21" s="106"/>
    </row>
    <row r="22" spans="2:5" s="17" customFormat="1" ht="79.5" customHeight="1">
      <c r="B22" s="104" t="s">
        <v>62</v>
      </c>
      <c r="C22" s="105"/>
      <c r="D22" s="105"/>
      <c r="E22" s="106"/>
    </row>
    <row r="23" spans="2:5" s="17" customFormat="1" ht="28.5" customHeight="1">
      <c r="B23" s="107"/>
      <c r="C23" s="108"/>
      <c r="D23" s="108"/>
      <c r="E23" s="109"/>
    </row>
  </sheetData>
  <sheetProtection/>
  <mergeCells count="3">
    <mergeCell ref="B21:E21"/>
    <mergeCell ref="B22:E22"/>
    <mergeCell ref="B23:E23"/>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2.14062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+IF(Portada!D8="NO","EN ESTE PROCEDIMIENTO NO SE DIFERENCIA ESTA FACILIDAD"," ")</f>
        <v>EN ESTE PROCEDIMIENTO NO SE DIFERENCIA ESTA FACILIDAD</v>
      </c>
      <c r="O1" s="20"/>
      <c r="P1" s="20"/>
      <c r="Q1" s="20"/>
      <c r="R1" s="20"/>
      <c r="S1" s="20"/>
    </row>
    <row r="2" spans="1:20" ht="23.25" customHeight="1" thickTop="1">
      <c r="A2" s="92" t="str">
        <f>+Portada!B8</f>
        <v>Cargo por Transporte Conmutado Local</v>
      </c>
      <c r="B2" s="28"/>
      <c r="C2" s="28"/>
      <c r="D2" s="28"/>
      <c r="N2" s="18"/>
      <c r="O2" s="32"/>
      <c r="P2" s="33"/>
      <c r="Q2" s="33"/>
      <c r="R2" s="33"/>
      <c r="S2" s="34"/>
      <c r="T2" s="19"/>
    </row>
    <row r="3" spans="1:20" ht="18.75">
      <c r="A3" s="87" t="str">
        <f>Portada!D3</f>
        <v>TELMEX</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84"/>
      <c r="D6" s="84"/>
      <c r="E6" s="85"/>
      <c r="F6" s="19"/>
      <c r="G6" s="76">
        <v>6601869</v>
      </c>
      <c r="H6" s="76">
        <v>20810288</v>
      </c>
      <c r="I6" s="77">
        <f>+H6/G6</f>
        <v>3.1521812989624607</v>
      </c>
      <c r="J6" s="18"/>
      <c r="K6" s="52" t="s">
        <v>24</v>
      </c>
      <c r="L6" s="47"/>
      <c r="M6" s="47"/>
      <c r="N6" s="18"/>
      <c r="O6" s="35"/>
      <c r="P6" s="43"/>
      <c r="Q6" s="43"/>
      <c r="R6" s="28"/>
      <c r="S6" s="37"/>
      <c r="T6" s="19"/>
    </row>
    <row r="7" spans="1:20" ht="15.75">
      <c r="A7" s="18"/>
      <c r="B7" s="52" t="s">
        <v>51</v>
      </c>
      <c r="C7" s="84"/>
      <c r="D7" s="84"/>
      <c r="E7" s="85"/>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84"/>
      <c r="D8" s="84"/>
      <c r="E8" s="85"/>
      <c r="F8" s="19"/>
      <c r="G8" s="19"/>
      <c r="H8" s="19"/>
      <c r="K8" s="83" t="s">
        <v>32</v>
      </c>
      <c r="L8" s="96" t="e">
        <f>+(K8*(C18+D18)*G6)/(C18*G6+D18*H6)</f>
        <v>#VALUE!</v>
      </c>
      <c r="M8" s="96" t="e">
        <f>+(K8*(C18+D18)*H6)/(C18*G6+D18*H6)</f>
        <v>#VALUE!</v>
      </c>
      <c r="N8" s="18"/>
      <c r="O8" s="35"/>
      <c r="P8" s="58"/>
      <c r="Q8" s="58"/>
      <c r="R8" s="54"/>
      <c r="S8" s="37"/>
      <c r="T8" s="19"/>
    </row>
    <row r="9" spans="1:20" ht="15" customHeight="1">
      <c r="A9" s="18"/>
      <c r="B9" s="52" t="s">
        <v>53</v>
      </c>
      <c r="C9" s="84"/>
      <c r="D9" s="84"/>
      <c r="E9" s="85"/>
      <c r="F9" s="19"/>
      <c r="G9" s="25" t="s">
        <v>14</v>
      </c>
      <c r="N9" s="18"/>
      <c r="O9" s="35"/>
      <c r="P9" s="59" t="s">
        <v>19</v>
      </c>
      <c r="Q9" s="60"/>
      <c r="R9" s="54"/>
      <c r="S9" s="37"/>
      <c r="T9" s="19"/>
    </row>
    <row r="10" spans="1:20" ht="15">
      <c r="A10" s="18"/>
      <c r="B10" s="52" t="s">
        <v>54</v>
      </c>
      <c r="C10" s="84"/>
      <c r="D10" s="84"/>
      <c r="E10" s="85"/>
      <c r="F10" s="19"/>
      <c r="G10" s="16" t="s">
        <v>72</v>
      </c>
      <c r="H10" s="19"/>
      <c r="N10" s="18"/>
      <c r="O10" s="35"/>
      <c r="P10" s="60"/>
      <c r="Q10" s="60"/>
      <c r="R10" s="54"/>
      <c r="S10" s="37"/>
      <c r="T10" s="19"/>
    </row>
    <row r="11" spans="1:20" ht="15.75">
      <c r="A11" s="18"/>
      <c r="B11" s="52" t="s">
        <v>55</v>
      </c>
      <c r="C11" s="84"/>
      <c r="D11" s="84"/>
      <c r="E11" s="85"/>
      <c r="F11" s="19"/>
      <c r="G11" s="16" t="s">
        <v>73</v>
      </c>
      <c r="H11" s="19"/>
      <c r="N11" s="18"/>
      <c r="O11" s="35"/>
      <c r="P11" s="65">
        <f>+H6/G6</f>
        <v>3.1521812989624607</v>
      </c>
      <c r="Q11" s="65" t="e">
        <f>+M8/L8</f>
        <v>#VALUE!</v>
      </c>
      <c r="R11" s="55" t="e">
        <f>+IF(P11=Q11,"VERIFICADO","NO CUMPLE")</f>
        <v>#VALUE!</v>
      </c>
      <c r="S11" s="37"/>
      <c r="T11" s="19"/>
    </row>
    <row r="12" spans="1:20" ht="15">
      <c r="A12" s="18"/>
      <c r="B12" s="52" t="s">
        <v>56</v>
      </c>
      <c r="C12" s="84"/>
      <c r="D12" s="84"/>
      <c r="E12" s="85"/>
      <c r="F12" s="19"/>
      <c r="G12" s="16" t="s">
        <v>74</v>
      </c>
      <c r="H12" s="19"/>
      <c r="N12" s="18"/>
      <c r="O12" s="35"/>
      <c r="R12" s="28"/>
      <c r="S12" s="37"/>
      <c r="T12" s="19"/>
    </row>
    <row r="13" spans="1:20" ht="15.75" thickBot="1">
      <c r="A13" s="18"/>
      <c r="B13" s="52" t="s">
        <v>57</v>
      </c>
      <c r="C13" s="84"/>
      <c r="D13" s="84"/>
      <c r="E13" s="85"/>
      <c r="F13" s="19"/>
      <c r="G13" s="16" t="s">
        <v>75</v>
      </c>
      <c r="H13" s="19"/>
      <c r="N13" s="18"/>
      <c r="O13" s="38"/>
      <c r="P13" s="39"/>
      <c r="Q13" s="39"/>
      <c r="R13" s="40"/>
      <c r="S13" s="41"/>
      <c r="T13" s="19"/>
    </row>
    <row r="14" spans="1:19" ht="15.75" thickTop="1">
      <c r="A14" s="18"/>
      <c r="B14" s="52" t="s">
        <v>58</v>
      </c>
      <c r="C14" s="84"/>
      <c r="D14" s="84"/>
      <c r="E14" s="85"/>
      <c r="F14" s="19"/>
      <c r="G14" s="16" t="s">
        <v>37</v>
      </c>
      <c r="H14" s="19"/>
      <c r="N14" s="18"/>
      <c r="O14" s="22"/>
      <c r="P14" s="31"/>
      <c r="Q14" s="31"/>
      <c r="R14" s="31"/>
      <c r="S14" s="31"/>
    </row>
    <row r="15" spans="1:14" ht="15">
      <c r="A15" s="18"/>
      <c r="B15" s="52" t="s">
        <v>59</v>
      </c>
      <c r="C15" s="84"/>
      <c r="D15" s="84"/>
      <c r="E15" s="85"/>
      <c r="F15" s="19"/>
      <c r="G15" s="16" t="s">
        <v>38</v>
      </c>
      <c r="H15" s="19"/>
      <c r="N15" s="18"/>
    </row>
    <row r="16" spans="1:14" ht="15">
      <c r="A16" s="18"/>
      <c r="B16" s="52" t="s">
        <v>60</v>
      </c>
      <c r="C16" s="84"/>
      <c r="D16" s="84"/>
      <c r="E16" s="85"/>
      <c r="F16" s="19"/>
      <c r="G16" s="19"/>
      <c r="H16" s="19"/>
      <c r="N16" s="18"/>
    </row>
    <row r="17" spans="1:14" ht="15">
      <c r="A17" s="18"/>
      <c r="B17" s="52" t="s">
        <v>61</v>
      </c>
      <c r="C17" s="84"/>
      <c r="D17" s="84"/>
      <c r="E17" s="85"/>
      <c r="F17" s="19"/>
      <c r="G17" s="19"/>
      <c r="H17" s="19"/>
      <c r="N17" s="18"/>
    </row>
    <row r="18" spans="1:14" ht="15">
      <c r="A18" s="18"/>
      <c r="B18" s="24" t="s">
        <v>10</v>
      </c>
      <c r="C18" s="86">
        <v>0</v>
      </c>
      <c r="D18" s="86">
        <v>0</v>
      </c>
      <c r="E18" s="86">
        <f>SUM(C18:D18)</f>
        <v>0</v>
      </c>
      <c r="F18" s="19"/>
      <c r="G18" s="19"/>
      <c r="H18" s="19"/>
      <c r="N18" s="18"/>
    </row>
    <row r="19" spans="2:5" ht="15">
      <c r="B19" s="21"/>
      <c r="C19" s="22"/>
      <c r="D19" s="22"/>
      <c r="E19" s="22"/>
    </row>
    <row r="20" ht="15">
      <c r="B20" s="15" t="s">
        <v>12</v>
      </c>
    </row>
    <row r="21" spans="2:5" s="17" customFormat="1" ht="75" customHeight="1">
      <c r="B21" s="104" t="s">
        <v>41</v>
      </c>
      <c r="C21" s="105"/>
      <c r="D21" s="105"/>
      <c r="E21" s="106"/>
    </row>
    <row r="22" spans="2:5" s="17" customFormat="1" ht="79.5" customHeight="1">
      <c r="B22" s="104" t="s">
        <v>63</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29" right="0.21" top="0.47" bottom="0.49"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W23"/>
  <sheetViews>
    <sheetView zoomScale="90" zoomScaleNormal="90" zoomScalePageLayoutView="0" workbookViewId="0" topLeftCell="A1">
      <selection activeCell="A4" sqref="A4"/>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8.140625" style="13" customWidth="1"/>
    <col min="7" max="7" width="12.421875" style="13" customWidth="1"/>
    <col min="8" max="8" width="12.7109375" style="13" customWidth="1"/>
    <col min="9" max="9" width="13.421875" style="13" customWidth="1"/>
    <col min="10" max="10" width="19.7109375" style="13" customWidth="1"/>
    <col min="11" max="11" width="14.140625" style="13" customWidth="1"/>
    <col min="12" max="12" width="12.00390625" style="13" customWidth="1"/>
    <col min="13" max="13" width="13.00390625" style="13" customWidth="1"/>
    <col min="14" max="14" width="11.421875" style="13" customWidth="1"/>
    <col min="15" max="15" width="7.421875" style="13" customWidth="1"/>
    <col min="16" max="16" width="10.140625" style="13" customWidth="1"/>
    <col min="17" max="17" width="11.140625" style="13" customWidth="1"/>
    <col min="18" max="18" width="11.421875" style="13" customWidth="1"/>
    <col min="19" max="19" width="5.57421875" style="13" customWidth="1"/>
    <col min="20" max="20" width="10.28125" style="13" customWidth="1"/>
    <col min="21" max="21" width="10.00390625" style="13" customWidth="1"/>
    <col min="22" max="22" width="12.57421875" style="13" customWidth="1"/>
    <col min="23" max="16384" width="11.421875" style="13" customWidth="1"/>
  </cols>
  <sheetData>
    <row r="1" spans="1:19" ht="33" customHeight="1" thickBot="1">
      <c r="A1" s="12" t="s">
        <v>8</v>
      </c>
      <c r="E1" s="53" t="str">
        <f>+IF(Portada!D9="NO","EN ESTE PROCEDIMIENTO NO SE DIFERENCIA ESTA FACILIDAD"," ")</f>
        <v>EN ESTE PROCEDIMIENTO NO SE DIFERENCIA ESTA FACILIDAD</v>
      </c>
      <c r="O1" s="20"/>
      <c r="P1" s="20"/>
      <c r="Q1" s="20"/>
      <c r="R1" s="20"/>
      <c r="S1" s="20"/>
    </row>
    <row r="2" spans="1:20" ht="23.25" customHeight="1" thickTop="1">
      <c r="A2" s="92" t="str">
        <f>+Portada!B9</f>
        <v>Cargo por Transporte Conmutado de Larga Distancia Nacional</v>
      </c>
      <c r="B2" s="28"/>
      <c r="C2" s="28"/>
      <c r="D2" s="28"/>
      <c r="E2" s="28"/>
      <c r="F2" s="28"/>
      <c r="N2" s="18"/>
      <c r="O2" s="32"/>
      <c r="P2" s="33"/>
      <c r="Q2" s="33"/>
      <c r="R2" s="33"/>
      <c r="S2" s="34"/>
      <c r="T2" s="19"/>
    </row>
    <row r="3" spans="1:20" ht="18.75">
      <c r="A3" s="87" t="str">
        <f>Portada!D3</f>
        <v>TELMEX</v>
      </c>
      <c r="N3" s="18"/>
      <c r="O3" s="35"/>
      <c r="S3" s="36"/>
      <c r="T3" s="19"/>
    </row>
    <row r="4" spans="2:20" ht="21">
      <c r="B4" s="20"/>
      <c r="C4" s="20"/>
      <c r="D4" s="20"/>
      <c r="E4" s="20"/>
      <c r="N4" s="18"/>
      <c r="O4" s="110" t="s">
        <v>20</v>
      </c>
      <c r="P4" s="111"/>
      <c r="Q4" s="111"/>
      <c r="R4" s="111"/>
      <c r="S4" s="112"/>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84"/>
      <c r="D6" s="84"/>
      <c r="E6" s="85"/>
      <c r="F6" s="19"/>
      <c r="G6" s="76">
        <v>6601869</v>
      </c>
      <c r="H6" s="76">
        <v>20810288</v>
      </c>
      <c r="I6" s="77">
        <f>+H6/G6</f>
        <v>3.1521812989624607</v>
      </c>
      <c r="J6" s="18"/>
      <c r="K6" s="52" t="s">
        <v>24</v>
      </c>
      <c r="L6" s="47"/>
      <c r="M6" s="47"/>
      <c r="N6" s="18"/>
      <c r="O6" s="35"/>
      <c r="P6" s="43"/>
      <c r="Q6" s="43"/>
      <c r="R6" s="28"/>
      <c r="S6" s="37"/>
      <c r="T6" s="19"/>
    </row>
    <row r="7" spans="1:20" ht="15.75">
      <c r="A7" s="18"/>
      <c r="B7" s="52" t="s">
        <v>51</v>
      </c>
      <c r="C7" s="84"/>
      <c r="D7" s="84"/>
      <c r="E7" s="85"/>
      <c r="F7" s="19"/>
      <c r="G7" s="19"/>
      <c r="H7" s="19"/>
      <c r="J7" s="18"/>
      <c r="K7" s="52" t="s">
        <v>25</v>
      </c>
      <c r="L7" s="46"/>
      <c r="M7" s="46"/>
      <c r="N7" s="18"/>
      <c r="O7" s="88"/>
      <c r="P7" s="65" t="str">
        <f>+K8</f>
        <v>VALOR</v>
      </c>
      <c r="Q7" s="65" t="e">
        <f>+L8*C18/(C18+D18)+M8*D18/(C18+D18)</f>
        <v>#VALUE!</v>
      </c>
      <c r="R7" s="55" t="e">
        <f>+IF(P7=Q7,"VERIFICADO","NO CUMPLE")</f>
        <v>#VALUE!</v>
      </c>
      <c r="S7" s="37"/>
      <c r="T7" s="19"/>
    </row>
    <row r="8" spans="1:20" ht="15">
      <c r="A8" s="18"/>
      <c r="B8" s="52" t="s">
        <v>52</v>
      </c>
      <c r="C8" s="84"/>
      <c r="D8" s="84"/>
      <c r="E8" s="85"/>
      <c r="F8" s="19"/>
      <c r="G8" s="19"/>
      <c r="H8" s="19"/>
      <c r="I8" s="18"/>
      <c r="J8" s="18"/>
      <c r="K8" s="83" t="s">
        <v>32</v>
      </c>
      <c r="L8" s="96" t="e">
        <f>+(K8*($C$18+$D$18)*$G$6)/($C$18*$G$6+$D$18*$H$6)</f>
        <v>#VALUE!</v>
      </c>
      <c r="M8" s="96" t="e">
        <f>+(K8*($C$18+$D$18)*$H$6)/($C$18*$G$6+$D$18*$H$6)</f>
        <v>#VALUE!</v>
      </c>
      <c r="N8" s="18"/>
      <c r="O8" s="35"/>
      <c r="P8" s="58"/>
      <c r="Q8" s="58"/>
      <c r="R8" s="54"/>
      <c r="S8" s="37"/>
      <c r="T8" s="19"/>
    </row>
    <row r="9" spans="1:20" ht="15" customHeight="1">
      <c r="A9" s="18"/>
      <c r="B9" s="52" t="s">
        <v>53</v>
      </c>
      <c r="C9" s="84"/>
      <c r="D9" s="84"/>
      <c r="E9" s="85"/>
      <c r="F9" s="19"/>
      <c r="G9" s="25" t="s">
        <v>14</v>
      </c>
      <c r="I9" s="18"/>
      <c r="J9" s="18"/>
      <c r="K9" s="18"/>
      <c r="L9" s="18"/>
      <c r="M9" s="18"/>
      <c r="N9" s="18"/>
      <c r="O9" s="35"/>
      <c r="P9" s="59" t="s">
        <v>19</v>
      </c>
      <c r="Q9" s="60"/>
      <c r="R9" s="54"/>
      <c r="S9" s="37"/>
      <c r="T9" s="19"/>
    </row>
    <row r="10" spans="1:20" ht="15">
      <c r="A10" s="18"/>
      <c r="B10" s="52" t="s">
        <v>54</v>
      </c>
      <c r="C10" s="84"/>
      <c r="D10" s="84"/>
      <c r="E10" s="85"/>
      <c r="F10" s="19"/>
      <c r="G10" s="16" t="s">
        <v>72</v>
      </c>
      <c r="H10" s="19"/>
      <c r="I10" s="18"/>
      <c r="J10" s="18"/>
      <c r="K10" s="18"/>
      <c r="L10" s="18"/>
      <c r="M10" s="18"/>
      <c r="N10" s="18"/>
      <c r="O10" s="35"/>
      <c r="P10" s="60"/>
      <c r="Q10" s="60"/>
      <c r="R10" s="54"/>
      <c r="S10" s="37"/>
      <c r="T10" s="19"/>
    </row>
    <row r="11" spans="1:20" ht="15.75">
      <c r="A11" s="18"/>
      <c r="B11" s="52" t="s">
        <v>55</v>
      </c>
      <c r="C11" s="84"/>
      <c r="D11" s="84"/>
      <c r="E11" s="85"/>
      <c r="F11" s="19"/>
      <c r="G11" s="16" t="s">
        <v>73</v>
      </c>
      <c r="H11" s="19"/>
      <c r="I11" s="18"/>
      <c r="J11" s="18"/>
      <c r="K11" s="18"/>
      <c r="L11" s="18"/>
      <c r="M11" s="18"/>
      <c r="N11" s="18"/>
      <c r="O11" s="89"/>
      <c r="P11" s="65">
        <f>+H6/G6</f>
        <v>3.1521812989624607</v>
      </c>
      <c r="Q11" s="65" t="e">
        <f>+M8/L8</f>
        <v>#VALUE!</v>
      </c>
      <c r="R11" s="55" t="e">
        <f>+IF(P11=Q11,"VERIFICADO","NO CUMPLE")</f>
        <v>#VALUE!</v>
      </c>
      <c r="S11" s="37"/>
      <c r="T11" s="19"/>
    </row>
    <row r="12" spans="1:20" ht="15">
      <c r="A12" s="18"/>
      <c r="B12" s="52" t="s">
        <v>56</v>
      </c>
      <c r="C12" s="84"/>
      <c r="D12" s="84"/>
      <c r="E12" s="85"/>
      <c r="F12" s="19"/>
      <c r="G12" s="16" t="s">
        <v>74</v>
      </c>
      <c r="H12" s="19"/>
      <c r="I12" s="18"/>
      <c r="J12" s="18"/>
      <c r="K12" s="18"/>
      <c r="L12" s="18"/>
      <c r="M12" s="18"/>
      <c r="N12" s="18"/>
      <c r="O12" s="35"/>
      <c r="R12" s="28"/>
      <c r="S12" s="37"/>
      <c r="T12" s="19"/>
    </row>
    <row r="13" spans="1:20" ht="15.75" thickBot="1">
      <c r="A13" s="18"/>
      <c r="B13" s="52" t="s">
        <v>57</v>
      </c>
      <c r="C13" s="84"/>
      <c r="D13" s="84"/>
      <c r="E13" s="85"/>
      <c r="F13" s="19"/>
      <c r="G13" s="16" t="s">
        <v>75</v>
      </c>
      <c r="H13" s="19"/>
      <c r="J13" s="18"/>
      <c r="K13" s="17"/>
      <c r="L13" s="17"/>
      <c r="M13" s="17"/>
      <c r="N13" s="18"/>
      <c r="O13" s="38"/>
      <c r="P13" s="39"/>
      <c r="Q13" s="39"/>
      <c r="R13" s="40"/>
      <c r="S13" s="41"/>
      <c r="T13" s="19"/>
    </row>
    <row r="14" spans="1:23" ht="15.75" thickTop="1">
      <c r="A14" s="18"/>
      <c r="B14" s="52" t="s">
        <v>58</v>
      </c>
      <c r="C14" s="84"/>
      <c r="D14" s="84"/>
      <c r="E14" s="85"/>
      <c r="F14" s="19"/>
      <c r="G14" s="16" t="s">
        <v>37</v>
      </c>
      <c r="H14" s="19"/>
      <c r="J14" s="17"/>
      <c r="K14" s="17"/>
      <c r="L14" s="17"/>
      <c r="M14" s="17"/>
      <c r="N14" s="17"/>
      <c r="O14" s="17"/>
      <c r="P14" s="17"/>
      <c r="Q14" s="17"/>
      <c r="R14" s="17"/>
      <c r="S14" s="17"/>
      <c r="T14" s="17"/>
      <c r="U14" s="17"/>
      <c r="V14" s="17"/>
      <c r="W14" s="17"/>
    </row>
    <row r="15" spans="1:23" ht="15">
      <c r="A15" s="18"/>
      <c r="B15" s="52" t="s">
        <v>59</v>
      </c>
      <c r="C15" s="84"/>
      <c r="D15" s="84"/>
      <c r="E15" s="85"/>
      <c r="F15" s="19"/>
      <c r="G15" s="16" t="s">
        <v>38</v>
      </c>
      <c r="H15" s="19"/>
      <c r="J15" s="17"/>
      <c r="K15" s="17"/>
      <c r="L15" s="17"/>
      <c r="M15" s="17"/>
      <c r="N15" s="17"/>
      <c r="O15" s="17"/>
      <c r="P15" s="17"/>
      <c r="Q15" s="17"/>
      <c r="R15" s="17"/>
      <c r="S15" s="17"/>
      <c r="T15" s="17"/>
      <c r="U15" s="17"/>
      <c r="V15" s="17"/>
      <c r="W15" s="17"/>
    </row>
    <row r="16" spans="1:23" ht="15">
      <c r="A16" s="18"/>
      <c r="B16" s="52" t="s">
        <v>60</v>
      </c>
      <c r="C16" s="84"/>
      <c r="D16" s="84"/>
      <c r="E16" s="85"/>
      <c r="F16" s="19"/>
      <c r="G16" s="19"/>
      <c r="H16" s="19"/>
      <c r="J16" s="17"/>
      <c r="K16" s="17"/>
      <c r="L16" s="17"/>
      <c r="M16" s="17"/>
      <c r="N16" s="17"/>
      <c r="O16" s="17"/>
      <c r="P16" s="17"/>
      <c r="Q16" s="17"/>
      <c r="R16" s="17"/>
      <c r="S16" s="17"/>
      <c r="T16" s="17"/>
      <c r="U16" s="17"/>
      <c r="V16" s="17"/>
      <c r="W16" s="17"/>
    </row>
    <row r="17" spans="1:23" ht="15">
      <c r="A17" s="18"/>
      <c r="B17" s="52" t="s">
        <v>61</v>
      </c>
      <c r="C17" s="84"/>
      <c r="D17" s="84"/>
      <c r="E17" s="85"/>
      <c r="F17" s="19"/>
      <c r="G17" s="19"/>
      <c r="H17" s="19"/>
      <c r="J17" s="17"/>
      <c r="K17" s="17"/>
      <c r="L17" s="17"/>
      <c r="M17" s="17"/>
      <c r="N17" s="17"/>
      <c r="O17" s="17"/>
      <c r="P17" s="17"/>
      <c r="Q17" s="17"/>
      <c r="R17" s="17"/>
      <c r="S17" s="17"/>
      <c r="T17" s="17"/>
      <c r="U17" s="17"/>
      <c r="V17" s="17"/>
      <c r="W17" s="17"/>
    </row>
    <row r="18" spans="1:23" ht="15">
      <c r="A18" s="18"/>
      <c r="B18" s="24" t="s">
        <v>10</v>
      </c>
      <c r="C18" s="86">
        <v>0</v>
      </c>
      <c r="D18" s="86">
        <v>0</v>
      </c>
      <c r="E18" s="86">
        <f>SUM(C18:D18)</f>
        <v>0</v>
      </c>
      <c r="F18" s="19"/>
      <c r="G18" s="19"/>
      <c r="H18" s="19"/>
      <c r="J18" s="17"/>
      <c r="K18" s="17"/>
      <c r="L18" s="17"/>
      <c r="M18" s="17"/>
      <c r="N18" s="17"/>
      <c r="O18" s="17"/>
      <c r="P18" s="17"/>
      <c r="Q18" s="17"/>
      <c r="R18" s="17"/>
      <c r="S18" s="17"/>
      <c r="T18" s="17"/>
      <c r="U18" s="17"/>
      <c r="V18" s="17"/>
      <c r="W18" s="17"/>
    </row>
    <row r="19" spans="2:23" ht="15">
      <c r="B19" s="21"/>
      <c r="C19" s="22"/>
      <c r="D19" s="22"/>
      <c r="E19" s="22"/>
      <c r="J19" s="17"/>
      <c r="K19" s="17"/>
      <c r="L19" s="17"/>
      <c r="M19" s="17"/>
      <c r="N19" s="17"/>
      <c r="O19" s="17"/>
      <c r="P19" s="17"/>
      <c r="Q19" s="17"/>
      <c r="R19" s="17"/>
      <c r="S19" s="17"/>
      <c r="T19" s="17"/>
      <c r="U19" s="17"/>
      <c r="V19" s="17"/>
      <c r="W19" s="17"/>
    </row>
    <row r="20" spans="2:23" ht="15">
      <c r="B20" s="15" t="s">
        <v>12</v>
      </c>
      <c r="J20" s="17"/>
      <c r="K20" s="17"/>
      <c r="L20" s="17"/>
      <c r="M20" s="17"/>
      <c r="N20" s="17"/>
      <c r="O20" s="17"/>
      <c r="P20" s="17"/>
      <c r="Q20" s="17"/>
      <c r="R20" s="17"/>
      <c r="S20" s="17"/>
      <c r="T20" s="17"/>
      <c r="U20" s="17"/>
      <c r="V20" s="17"/>
      <c r="W20" s="17"/>
    </row>
    <row r="21" spans="2:5" s="17" customFormat="1" ht="75" customHeight="1">
      <c r="B21" s="104" t="s">
        <v>42</v>
      </c>
      <c r="C21" s="105"/>
      <c r="D21" s="105"/>
      <c r="E21" s="106"/>
    </row>
    <row r="22" spans="2:5" s="17" customFormat="1" ht="85.5" customHeight="1">
      <c r="B22" s="104" t="s">
        <v>64</v>
      </c>
      <c r="C22" s="105"/>
      <c r="D22" s="105"/>
      <c r="E22" s="106"/>
    </row>
    <row r="23" spans="2:5" s="17" customFormat="1" ht="15">
      <c r="B23" s="107"/>
      <c r="C23" s="108"/>
      <c r="D23" s="108"/>
      <c r="E23" s="109"/>
    </row>
  </sheetData>
  <sheetProtection/>
  <mergeCells count="4">
    <mergeCell ref="B21:E21"/>
    <mergeCell ref="B22:E22"/>
    <mergeCell ref="B23:E23"/>
    <mergeCell ref="O4:S4"/>
  </mergeCells>
  <printOptions/>
  <pageMargins left="0.26" right="0.23" top="0.48" bottom="0.37"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T23"/>
  <sheetViews>
    <sheetView zoomScale="90" zoomScaleNormal="90" zoomScalePageLayoutView="0" workbookViewId="0" topLeftCell="A1">
      <selection activeCell="A3" sqref="A3"/>
    </sheetView>
  </sheetViews>
  <sheetFormatPr defaultColWidth="11.421875" defaultRowHeight="15"/>
  <cols>
    <col min="1" max="1" width="7.28125" style="13" customWidth="1"/>
    <col min="2" max="2" width="17.140625" style="13" customWidth="1"/>
    <col min="3" max="3" width="24.8515625" style="13" customWidth="1"/>
    <col min="4" max="4" width="20.7109375" style="13" customWidth="1"/>
    <col min="5" max="5" width="21.421875" style="13" customWidth="1"/>
    <col min="6" max="6" width="11.421875" style="13" customWidth="1"/>
    <col min="7" max="7" width="12.421875" style="13" customWidth="1"/>
    <col min="8" max="8" width="12.7109375" style="13" customWidth="1"/>
    <col min="9" max="9" width="14.00390625" style="13" customWidth="1"/>
    <col min="10" max="10" width="11.421875" style="13" customWidth="1"/>
    <col min="11" max="11" width="14.140625" style="13" customWidth="1"/>
    <col min="12" max="12" width="11.421875" style="13" customWidth="1"/>
    <col min="13" max="13" width="13.7109375" style="13" customWidth="1"/>
    <col min="14" max="14" width="11.421875" style="13" customWidth="1"/>
    <col min="15" max="15" width="9.57421875" style="13" customWidth="1"/>
    <col min="16" max="16" width="12.421875" style="13" customWidth="1"/>
    <col min="17" max="17" width="13.8515625" style="13" customWidth="1"/>
    <col min="18" max="16384" width="11.421875" style="13" customWidth="1"/>
  </cols>
  <sheetData>
    <row r="1" spans="1:19" ht="33" customHeight="1" thickBot="1">
      <c r="A1" s="12" t="s">
        <v>8</v>
      </c>
      <c r="E1" s="53" t="str">
        <f>+IF(Portada!D10="NO","NO SE BRINDA ESTA FACILIDAD"," ")</f>
        <v>NO SE BRINDA ESTA FACILIDAD</v>
      </c>
      <c r="O1" s="20"/>
      <c r="P1" s="20"/>
      <c r="Q1" s="20"/>
      <c r="R1" s="20"/>
      <c r="S1" s="20"/>
    </row>
    <row r="2" spans="1:20" ht="23.25" customHeight="1" thickTop="1">
      <c r="A2" s="14" t="str">
        <f>+Portada!B10</f>
        <v>Cargo por Acceso a Teléfonos Públicos Úrbanos</v>
      </c>
      <c r="N2" s="18"/>
      <c r="O2" s="32"/>
      <c r="P2" s="33"/>
      <c r="Q2" s="33"/>
      <c r="R2" s="33"/>
      <c r="S2" s="34"/>
      <c r="T2" s="19"/>
    </row>
    <row r="3" spans="14:20" ht="15">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52" t="s">
        <v>50</v>
      </c>
      <c r="C6" s="52"/>
      <c r="D6" s="52"/>
      <c r="E6" s="26">
        <f>SUM(C6:D6)</f>
        <v>0</v>
      </c>
      <c r="F6" s="19"/>
      <c r="G6" s="76">
        <v>6601869</v>
      </c>
      <c r="H6" s="76">
        <v>20810288</v>
      </c>
      <c r="I6" s="77">
        <f>+H6/G6</f>
        <v>3.1521812989624607</v>
      </c>
      <c r="J6" s="18"/>
      <c r="K6" s="52" t="s">
        <v>24</v>
      </c>
      <c r="L6" s="47"/>
      <c r="M6" s="47"/>
      <c r="N6" s="18"/>
      <c r="O6" s="35"/>
      <c r="P6" s="43"/>
      <c r="Q6" s="43"/>
      <c r="R6" s="28"/>
      <c r="S6" s="37"/>
      <c r="T6" s="19"/>
    </row>
    <row r="7" spans="1:20" ht="15.75">
      <c r="A7" s="18"/>
      <c r="B7" s="52" t="s">
        <v>51</v>
      </c>
      <c r="C7" s="52"/>
      <c r="D7" s="52"/>
      <c r="E7" s="26">
        <f aca="true" t="shared" si="0" ref="E7:E17">SUM(C7:D7)</f>
        <v>0</v>
      </c>
      <c r="F7" s="19"/>
      <c r="G7" s="19"/>
      <c r="H7" s="19"/>
      <c r="K7" s="52" t="s">
        <v>25</v>
      </c>
      <c r="L7" s="46"/>
      <c r="M7" s="46"/>
      <c r="N7" s="18"/>
      <c r="O7" s="42"/>
      <c r="P7" s="65" t="str">
        <f>+K8</f>
        <v>VALOR</v>
      </c>
      <c r="Q7" s="65" t="e">
        <f>+L8*C18/(C18+D18)+M8*D18/(C18+D18)</f>
        <v>#VALUE!</v>
      </c>
      <c r="R7" s="55" t="e">
        <f>+IF(P7=Q7,"VERIFICADO","NO CUMPLE")</f>
        <v>#VALUE!</v>
      </c>
      <c r="S7" s="37"/>
      <c r="T7" s="19"/>
    </row>
    <row r="8" spans="1:20" ht="15">
      <c r="A8" s="18"/>
      <c r="B8" s="52" t="s">
        <v>52</v>
      </c>
      <c r="C8" s="52"/>
      <c r="D8" s="52"/>
      <c r="E8" s="26">
        <f t="shared" si="0"/>
        <v>0</v>
      </c>
      <c r="F8" s="19"/>
      <c r="G8" s="19"/>
      <c r="H8" s="19"/>
      <c r="K8" s="56" t="s">
        <v>32</v>
      </c>
      <c r="L8" s="61" t="e">
        <f>+(K8*(C18+D18)*G6)/(C18*G6+D18*H6)</f>
        <v>#VALUE!</v>
      </c>
      <c r="M8" s="61" t="e">
        <f>+(K8*(C18+D18)*H6)/(C18*G6+D18*H6)</f>
        <v>#VALUE!</v>
      </c>
      <c r="N8" s="18"/>
      <c r="O8" s="35"/>
      <c r="P8" s="58"/>
      <c r="Q8" s="58"/>
      <c r="R8" s="54"/>
      <c r="S8" s="37"/>
      <c r="T8" s="19"/>
    </row>
    <row r="9" spans="1:20" ht="15" customHeight="1">
      <c r="A9" s="18"/>
      <c r="B9" s="52" t="s">
        <v>53</v>
      </c>
      <c r="C9" s="52"/>
      <c r="D9" s="52"/>
      <c r="E9" s="26">
        <f t="shared" si="0"/>
        <v>0</v>
      </c>
      <c r="F9" s="19"/>
      <c r="G9" s="25" t="s">
        <v>14</v>
      </c>
      <c r="N9" s="18"/>
      <c r="O9" s="35"/>
      <c r="P9" s="59" t="s">
        <v>19</v>
      </c>
      <c r="Q9" s="60"/>
      <c r="R9" s="54"/>
      <c r="S9" s="37"/>
      <c r="T9" s="19"/>
    </row>
    <row r="10" spans="1:20" ht="15">
      <c r="A10" s="18"/>
      <c r="B10" s="52" t="s">
        <v>54</v>
      </c>
      <c r="C10" s="52"/>
      <c r="D10" s="52"/>
      <c r="E10" s="26">
        <f t="shared" si="0"/>
        <v>0</v>
      </c>
      <c r="F10" s="19"/>
      <c r="G10" s="16" t="s">
        <v>49</v>
      </c>
      <c r="H10" s="19"/>
      <c r="N10" s="18"/>
      <c r="O10" s="35"/>
      <c r="P10" s="60"/>
      <c r="Q10" s="60"/>
      <c r="R10" s="54"/>
      <c r="S10" s="37"/>
      <c r="T10" s="19"/>
    </row>
    <row r="11" spans="1:20" ht="15.75">
      <c r="A11" s="18"/>
      <c r="B11" s="52" t="s">
        <v>55</v>
      </c>
      <c r="C11" s="52"/>
      <c r="D11" s="52"/>
      <c r="E11" s="26">
        <f t="shared" si="0"/>
        <v>0</v>
      </c>
      <c r="F11" s="19"/>
      <c r="G11" s="16" t="s">
        <v>36</v>
      </c>
      <c r="H11" s="19"/>
      <c r="N11" s="18"/>
      <c r="O11" s="35"/>
      <c r="P11" s="65">
        <f>+H6/G6</f>
        <v>3.1521812989624607</v>
      </c>
      <c r="Q11" s="65" t="e">
        <f>+M8/L8</f>
        <v>#VALUE!</v>
      </c>
      <c r="R11" s="55" t="e">
        <f>+IF(P11=Q11,"VERIFICADO","NO CUMPLE")</f>
        <v>#VALUE!</v>
      </c>
      <c r="S11" s="37"/>
      <c r="T11" s="19"/>
    </row>
    <row r="12" spans="1:20" ht="15">
      <c r="A12" s="18"/>
      <c r="B12" s="52" t="s">
        <v>56</v>
      </c>
      <c r="C12" s="52"/>
      <c r="D12" s="52"/>
      <c r="E12" s="26">
        <f t="shared" si="0"/>
        <v>0</v>
      </c>
      <c r="F12" s="19"/>
      <c r="G12" s="16" t="s">
        <v>37</v>
      </c>
      <c r="H12" s="19"/>
      <c r="N12" s="18"/>
      <c r="O12" s="35"/>
      <c r="R12" s="28"/>
      <c r="S12" s="37"/>
      <c r="T12" s="19"/>
    </row>
    <row r="13" spans="1:20" ht="15.75" thickBot="1">
      <c r="A13" s="18"/>
      <c r="B13" s="52" t="s">
        <v>57</v>
      </c>
      <c r="C13" s="52"/>
      <c r="D13" s="52"/>
      <c r="E13" s="26">
        <f t="shared" si="0"/>
        <v>0</v>
      </c>
      <c r="F13" s="19"/>
      <c r="G13" s="16" t="s">
        <v>38</v>
      </c>
      <c r="H13" s="19"/>
      <c r="N13" s="18"/>
      <c r="O13" s="38"/>
      <c r="P13" s="39"/>
      <c r="Q13" s="39"/>
      <c r="R13" s="40"/>
      <c r="S13" s="41"/>
      <c r="T13" s="19"/>
    </row>
    <row r="14" spans="1:19" ht="15.75" thickTop="1">
      <c r="A14" s="18"/>
      <c r="B14" s="52" t="s">
        <v>58</v>
      </c>
      <c r="C14" s="52"/>
      <c r="D14" s="52"/>
      <c r="E14" s="26">
        <f t="shared" si="0"/>
        <v>0</v>
      </c>
      <c r="F14" s="19"/>
      <c r="G14" s="19"/>
      <c r="H14" s="19"/>
      <c r="O14" s="22"/>
      <c r="P14" s="31"/>
      <c r="Q14" s="31"/>
      <c r="R14" s="31"/>
      <c r="S14" s="31"/>
    </row>
    <row r="15" spans="1:8" ht="15">
      <c r="A15" s="18"/>
      <c r="B15" s="52" t="s">
        <v>59</v>
      </c>
      <c r="C15" s="52"/>
      <c r="D15" s="52"/>
      <c r="E15" s="26">
        <f t="shared" si="0"/>
        <v>0</v>
      </c>
      <c r="F15" s="19"/>
      <c r="G15" s="19"/>
      <c r="H15" s="19"/>
    </row>
    <row r="16" spans="1:8" ht="15">
      <c r="A16" s="18"/>
      <c r="B16" s="52" t="s">
        <v>60</v>
      </c>
      <c r="C16" s="52"/>
      <c r="D16" s="52"/>
      <c r="E16" s="26">
        <f t="shared" si="0"/>
        <v>0</v>
      </c>
      <c r="F16" s="19"/>
      <c r="G16" s="19"/>
      <c r="H16" s="19"/>
    </row>
    <row r="17" spans="1:8" ht="15">
      <c r="A17" s="18"/>
      <c r="B17" s="52" t="s">
        <v>61</v>
      </c>
      <c r="C17" s="52"/>
      <c r="D17" s="52"/>
      <c r="E17" s="26">
        <f t="shared" si="0"/>
        <v>0</v>
      </c>
      <c r="F17" s="19"/>
      <c r="G17" s="19"/>
      <c r="H17" s="19"/>
    </row>
    <row r="18" spans="1:8" ht="15">
      <c r="A18" s="18"/>
      <c r="B18" s="24" t="s">
        <v>10</v>
      </c>
      <c r="C18" s="26">
        <f>SUM(C6:C17)</f>
        <v>0</v>
      </c>
      <c r="D18" s="26">
        <f>SUM(D6:D17)</f>
        <v>0</v>
      </c>
      <c r="E18" s="26">
        <f>SUM(E6:E17)</f>
        <v>0</v>
      </c>
      <c r="F18" s="19"/>
      <c r="G18" s="19"/>
      <c r="H18" s="19"/>
    </row>
    <row r="19" spans="2:8" ht="15">
      <c r="B19" s="21"/>
      <c r="C19" s="22"/>
      <c r="D19" s="22"/>
      <c r="E19" s="22"/>
      <c r="H19" s="75"/>
    </row>
    <row r="20" ht="15">
      <c r="B20" s="15" t="s">
        <v>12</v>
      </c>
    </row>
    <row r="21" spans="2:5" s="17" customFormat="1" ht="74.25" customHeight="1">
      <c r="B21" s="104" t="s">
        <v>43</v>
      </c>
      <c r="C21" s="105"/>
      <c r="D21" s="105"/>
      <c r="E21" s="106"/>
    </row>
    <row r="22" spans="2:5" s="17" customFormat="1" ht="86.25" customHeight="1">
      <c r="B22" s="104" t="s">
        <v>65</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23"/>
  <sheetViews>
    <sheetView tabSelected="1" zoomScale="90" zoomScaleNormal="90" zoomScalePageLayoutView="0" workbookViewId="0" topLeftCell="A1">
      <selection activeCell="A4" sqref="A4"/>
    </sheetView>
  </sheetViews>
  <sheetFormatPr defaultColWidth="11.421875" defaultRowHeight="15"/>
  <cols>
    <col min="1" max="1" width="3.140625" style="13" customWidth="1"/>
    <col min="2" max="2" width="19.00390625" style="13" customWidth="1"/>
    <col min="3" max="3" width="24.8515625" style="13" customWidth="1"/>
    <col min="4" max="4" width="24.00390625" style="13" customWidth="1"/>
    <col min="5" max="5" width="21.421875" style="13" customWidth="1"/>
    <col min="6" max="6" width="4.8515625" style="13" customWidth="1"/>
    <col min="7" max="7" width="12.421875" style="13" customWidth="1"/>
    <col min="8" max="8" width="12.7109375" style="13" customWidth="1"/>
    <col min="9" max="9" width="14.00390625" style="13" customWidth="1"/>
    <col min="10" max="10" width="5.421875" style="13" customWidth="1"/>
    <col min="11" max="11" width="14.140625" style="13" customWidth="1"/>
    <col min="12" max="12" width="12.140625" style="13" customWidth="1"/>
    <col min="13" max="13" width="13.7109375" style="13" customWidth="1"/>
    <col min="14" max="14" width="6.140625" style="13" customWidth="1"/>
    <col min="15" max="15" width="9.57421875" style="13" customWidth="1"/>
    <col min="16" max="16" width="12.421875" style="13" customWidth="1"/>
    <col min="17" max="17" width="13.8515625" style="13" customWidth="1"/>
    <col min="18" max="18" width="11.421875" style="13" customWidth="1"/>
    <col min="19" max="19" width="6.28125" style="13" customWidth="1"/>
    <col min="20" max="16384" width="11.421875" style="13" customWidth="1"/>
  </cols>
  <sheetData>
    <row r="1" spans="1:19" ht="33" customHeight="1" thickBot="1">
      <c r="A1" s="12" t="s">
        <v>8</v>
      </c>
      <c r="E1" s="53" t="str">
        <f>+IF(Portada!D11="NO","NO SE BRINDA ESTA FACILIDAD"," ")</f>
        <v> </v>
      </c>
      <c r="O1" s="20"/>
      <c r="P1" s="20"/>
      <c r="Q1" s="20"/>
      <c r="R1" s="20"/>
      <c r="S1" s="20"/>
    </row>
    <row r="2" spans="1:20" ht="23.25" customHeight="1" thickTop="1">
      <c r="A2" s="14" t="str">
        <f>+Portada!B11</f>
        <v>Cargo por Acceso a Plataforma de Pago</v>
      </c>
      <c r="N2" s="18"/>
      <c r="O2" s="32"/>
      <c r="P2" s="33"/>
      <c r="Q2" s="33"/>
      <c r="R2" s="33"/>
      <c r="S2" s="34"/>
      <c r="T2" s="19"/>
    </row>
    <row r="3" spans="1:20" ht="18.75">
      <c r="A3" s="87" t="str">
        <f>Portada!D3</f>
        <v>TELMEX</v>
      </c>
      <c r="N3" s="18"/>
      <c r="O3" s="35"/>
      <c r="S3" s="36"/>
      <c r="T3" s="19"/>
    </row>
    <row r="4" spans="2:20" ht="21">
      <c r="B4" s="20"/>
      <c r="C4" s="20"/>
      <c r="D4" s="20"/>
      <c r="E4" s="20"/>
      <c r="N4" s="18"/>
      <c r="O4" s="35"/>
      <c r="P4" s="27" t="s">
        <v>20</v>
      </c>
      <c r="S4" s="36"/>
      <c r="T4" s="19"/>
    </row>
    <row r="5" spans="1:20" ht="48" customHeight="1">
      <c r="A5" s="18"/>
      <c r="B5" s="23" t="s">
        <v>9</v>
      </c>
      <c r="C5" s="23" t="str">
        <f>+'Cargo Fija'!C5</f>
        <v>Tráfico a/desde operadores rurales
(miles de minutos) a/</v>
      </c>
      <c r="D5" s="23" t="str">
        <f>+'Cargo Fija'!D5</f>
        <v>Tráfico operadores urbanos
(miles de minutos) b/</v>
      </c>
      <c r="E5" s="23" t="str">
        <f>+'Cargo Fija'!E5</f>
        <v>Tráfico Total
(miles de minutos)</v>
      </c>
      <c r="F5" s="19"/>
      <c r="G5" s="23" t="str">
        <f>+'Cargo Fija'!G5</f>
        <v>Poblacional Rural c/</v>
      </c>
      <c r="H5" s="23" t="str">
        <f>+'Cargo Fija'!H5</f>
        <v>Población Urbana c/</v>
      </c>
      <c r="I5" s="23" t="str">
        <f>+'Cargo Fija'!I5</f>
        <v>Ratio Poblacional c/</v>
      </c>
      <c r="K5" s="45" t="str">
        <f>+'Cargo Fija'!K5</f>
        <v>Cargo Vigente d/</v>
      </c>
      <c r="L5" s="30" t="str">
        <f>+'Cargo Fija'!L5</f>
        <v>Cargo Rural e/</v>
      </c>
      <c r="M5" s="30" t="str">
        <f>+'Cargo Fija'!M5</f>
        <v>Cargo Urbano f/</v>
      </c>
      <c r="N5" s="18"/>
      <c r="O5" s="35"/>
      <c r="P5" s="29" t="s">
        <v>18</v>
      </c>
      <c r="Q5" s="28"/>
      <c r="R5" s="28"/>
      <c r="S5" s="37"/>
      <c r="T5" s="19"/>
    </row>
    <row r="6" spans="1:20" ht="15">
      <c r="A6" s="18"/>
      <c r="B6" s="100" t="s">
        <v>80</v>
      </c>
      <c r="C6" s="99"/>
      <c r="D6" s="99"/>
      <c r="E6" s="85"/>
      <c r="F6" s="19"/>
      <c r="G6" s="76">
        <v>6601869</v>
      </c>
      <c r="H6" s="76">
        <v>20810288</v>
      </c>
      <c r="I6" s="77">
        <f>+H6/G6</f>
        <v>3.1521812989624607</v>
      </c>
      <c r="J6" s="18"/>
      <c r="K6" s="52" t="s">
        <v>71</v>
      </c>
      <c r="L6" s="47"/>
      <c r="M6" s="47"/>
      <c r="N6" s="18"/>
      <c r="O6" s="35"/>
      <c r="P6" s="43"/>
      <c r="Q6" s="43"/>
      <c r="R6" s="28"/>
      <c r="S6" s="37"/>
      <c r="T6" s="19"/>
    </row>
    <row r="7" spans="1:20" ht="15.75">
      <c r="A7" s="18"/>
      <c r="B7" s="100" t="s">
        <v>81</v>
      </c>
      <c r="C7" s="99"/>
      <c r="D7" s="99"/>
      <c r="E7" s="85"/>
      <c r="F7" s="19"/>
      <c r="G7" s="19"/>
      <c r="H7" s="19"/>
      <c r="K7" s="52" t="s">
        <v>70</v>
      </c>
      <c r="L7" s="46"/>
      <c r="M7" s="46"/>
      <c r="N7" s="18"/>
      <c r="O7" s="42"/>
      <c r="P7" s="65">
        <f>+K8</f>
        <v>0.0027</v>
      </c>
      <c r="Q7" s="65">
        <f>+L8*C18/(C18+D18)+M8*D18/(C18+D18)</f>
        <v>0.0026999999999999993</v>
      </c>
      <c r="R7" s="55" t="str">
        <f>+IF(P7=Q7,"VERIFICADO","NO CUMPLE")</f>
        <v>VERIFICADO</v>
      </c>
      <c r="S7" s="37"/>
      <c r="T7" s="19"/>
    </row>
    <row r="8" spans="1:20" ht="15">
      <c r="A8" s="18"/>
      <c r="B8" s="100" t="s">
        <v>82</v>
      </c>
      <c r="C8" s="99"/>
      <c r="D8" s="99"/>
      <c r="E8" s="85"/>
      <c r="F8" s="19"/>
      <c r="G8" s="19"/>
      <c r="H8" s="19"/>
      <c r="K8" s="56">
        <v>0.0027</v>
      </c>
      <c r="L8" s="96">
        <f>+(K8*(C18+D18)*G6)/(C18*G6+D18*H6)</f>
        <v>0.0008568429048625869</v>
      </c>
      <c r="M8" s="96">
        <f>+(K8*(C18+D18)*H6)/(C18*G6+D18*H6)</f>
        <v>0.0027009241808565168</v>
      </c>
      <c r="N8" s="18"/>
      <c r="O8" s="35"/>
      <c r="P8" s="58"/>
      <c r="Q8" s="58"/>
      <c r="R8" s="54"/>
      <c r="S8" s="37"/>
      <c r="T8" s="19"/>
    </row>
    <row r="9" spans="1:20" ht="15" customHeight="1">
      <c r="A9" s="18"/>
      <c r="B9" s="100" t="s">
        <v>83</v>
      </c>
      <c r="C9" s="99"/>
      <c r="D9" s="99"/>
      <c r="E9" s="85"/>
      <c r="F9" s="19"/>
      <c r="G9" s="98" t="s">
        <v>14</v>
      </c>
      <c r="N9" s="18"/>
      <c r="O9" s="35"/>
      <c r="P9" s="59" t="s">
        <v>19</v>
      </c>
      <c r="Q9" s="60"/>
      <c r="R9" s="54"/>
      <c r="S9" s="37"/>
      <c r="T9" s="19"/>
    </row>
    <row r="10" spans="1:20" ht="15">
      <c r="A10" s="18"/>
      <c r="B10" s="100" t="s">
        <v>84</v>
      </c>
      <c r="C10" s="99"/>
      <c r="D10" s="99"/>
      <c r="E10" s="85"/>
      <c r="F10" s="19"/>
      <c r="G10" s="16" t="s">
        <v>72</v>
      </c>
      <c r="H10" s="19"/>
      <c r="N10" s="18"/>
      <c r="O10" s="35"/>
      <c r="P10" s="60"/>
      <c r="Q10" s="60"/>
      <c r="R10" s="54"/>
      <c r="S10" s="37"/>
      <c r="T10" s="19"/>
    </row>
    <row r="11" spans="1:20" ht="15.75">
      <c r="A11" s="18"/>
      <c r="B11" s="100" t="s">
        <v>85</v>
      </c>
      <c r="C11" s="99"/>
      <c r="D11" s="99"/>
      <c r="E11" s="85"/>
      <c r="F11" s="19"/>
      <c r="G11" s="16" t="s">
        <v>73</v>
      </c>
      <c r="H11" s="19"/>
      <c r="N11" s="18"/>
      <c r="O11" s="35"/>
      <c r="P11" s="65">
        <f>+H6/G6</f>
        <v>3.1521812989624607</v>
      </c>
      <c r="Q11" s="65">
        <f>+M8/L8</f>
        <v>3.1521812989624602</v>
      </c>
      <c r="R11" s="55" t="str">
        <f>+IF(P11=Q11,"VERIFICADO","NO CUMPLE")</f>
        <v>VERIFICADO</v>
      </c>
      <c r="S11" s="37"/>
      <c r="T11" s="19"/>
    </row>
    <row r="12" spans="1:20" ht="15">
      <c r="A12" s="18"/>
      <c r="B12" s="100" t="s">
        <v>86</v>
      </c>
      <c r="C12" s="99"/>
      <c r="D12" s="99"/>
      <c r="E12" s="85"/>
      <c r="F12" s="19"/>
      <c r="G12" s="16" t="s">
        <v>74</v>
      </c>
      <c r="H12" s="19"/>
      <c r="N12" s="18"/>
      <c r="O12" s="35"/>
      <c r="R12" s="28"/>
      <c r="S12" s="37"/>
      <c r="T12" s="19"/>
    </row>
    <row r="13" spans="1:20" ht="15.75" thickBot="1">
      <c r="A13" s="18"/>
      <c r="B13" s="100" t="s">
        <v>87</v>
      </c>
      <c r="C13" s="99"/>
      <c r="D13" s="99"/>
      <c r="E13" s="85"/>
      <c r="F13" s="19"/>
      <c r="G13" s="16" t="s">
        <v>75</v>
      </c>
      <c r="H13" s="19"/>
      <c r="N13" s="18"/>
      <c r="O13" s="38"/>
      <c r="P13" s="39"/>
      <c r="Q13" s="39"/>
      <c r="R13" s="40"/>
      <c r="S13" s="41"/>
      <c r="T13" s="19"/>
    </row>
    <row r="14" spans="1:19" ht="15.75" thickTop="1">
      <c r="A14" s="18"/>
      <c r="B14" s="100" t="s">
        <v>88</v>
      </c>
      <c r="C14" s="99"/>
      <c r="D14" s="99"/>
      <c r="E14" s="85"/>
      <c r="F14" s="19"/>
      <c r="G14" s="16" t="s">
        <v>37</v>
      </c>
      <c r="H14" s="19"/>
      <c r="O14" s="22"/>
      <c r="P14" s="31"/>
      <c r="Q14" s="31"/>
      <c r="R14" s="31"/>
      <c r="S14" s="31"/>
    </row>
    <row r="15" spans="1:8" ht="15">
      <c r="A15" s="18"/>
      <c r="B15" s="100" t="s">
        <v>89</v>
      </c>
      <c r="C15" s="99"/>
      <c r="D15" s="99"/>
      <c r="E15" s="85"/>
      <c r="F15" s="19"/>
      <c r="G15" s="16" t="s">
        <v>38</v>
      </c>
      <c r="H15" s="19"/>
    </row>
    <row r="16" spans="1:8" ht="15">
      <c r="A16" s="18"/>
      <c r="B16" s="100" t="s">
        <v>90</v>
      </c>
      <c r="C16" s="99"/>
      <c r="D16" s="99"/>
      <c r="E16" s="85"/>
      <c r="F16" s="19"/>
      <c r="G16" s="19"/>
      <c r="H16" s="19"/>
    </row>
    <row r="17" spans="1:8" ht="15">
      <c r="A17" s="18"/>
      <c r="B17" s="100" t="s">
        <v>91</v>
      </c>
      <c r="C17" s="99"/>
      <c r="D17" s="99"/>
      <c r="E17" s="85"/>
      <c r="F17" s="19"/>
      <c r="G17" s="19"/>
      <c r="H17" s="19"/>
    </row>
    <row r="18" spans="1:8" ht="15">
      <c r="A18" s="18"/>
      <c r="B18" s="24" t="s">
        <v>10</v>
      </c>
      <c r="C18" s="101">
        <v>4735.219999999999</v>
      </c>
      <c r="D18" s="101">
        <v>9443773.13</v>
      </c>
      <c r="E18" s="101">
        <f>C18+D18</f>
        <v>9448508.350000001</v>
      </c>
      <c r="F18" s="19"/>
      <c r="G18" s="19"/>
      <c r="H18" s="19"/>
    </row>
    <row r="19" ht="15">
      <c r="B19" s="21"/>
    </row>
    <row r="20" ht="15">
      <c r="B20" s="15" t="s">
        <v>12</v>
      </c>
    </row>
    <row r="21" spans="2:5" s="17" customFormat="1" ht="68.25" customHeight="1">
      <c r="B21" s="104" t="s">
        <v>44</v>
      </c>
      <c r="C21" s="105"/>
      <c r="D21" s="105"/>
      <c r="E21" s="106"/>
    </row>
    <row r="22" spans="2:5" s="17" customFormat="1" ht="79.5" customHeight="1">
      <c r="B22" s="104" t="s">
        <v>66</v>
      </c>
      <c r="C22" s="105"/>
      <c r="D22" s="105"/>
      <c r="E22" s="106"/>
    </row>
    <row r="23" spans="2:5" s="17" customFormat="1" ht="15">
      <c r="B23" s="107"/>
      <c r="C23" s="108"/>
      <c r="D23" s="108"/>
      <c r="E23" s="109"/>
    </row>
  </sheetData>
  <sheetProtection/>
  <mergeCells count="3">
    <mergeCell ref="B21:E21"/>
    <mergeCell ref="B22:E22"/>
    <mergeCell ref="B23:E23"/>
  </mergeCells>
  <printOptions/>
  <pageMargins left="0.42" right="0.7" top="0.59" bottom="0.3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LUIS</dc:creator>
  <cp:keywords/>
  <dc:description/>
  <cp:lastModifiedBy>ce_mochoa</cp:lastModifiedBy>
  <cp:lastPrinted>2012-01-02T17:00:09Z</cp:lastPrinted>
  <dcterms:created xsi:type="dcterms:W3CDTF">2009-10-19T09:22:18Z</dcterms:created>
  <dcterms:modified xsi:type="dcterms:W3CDTF">2012-02-02T16:35:26Z</dcterms:modified>
  <cp:category/>
  <cp:version/>
  <cp:contentType/>
  <cp:contentStatus/>
</cp:coreProperties>
</file>