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W:\2018\INTERCONEXIÓN\DIFERENCIACION DE CARGOS\Expediente 001-2018\Docs CD Aprobación\Notificación\"/>
    </mc:Choice>
  </mc:AlternateContent>
  <bookViews>
    <workbookView xWindow="10950" yWindow="0" windowWidth="14160" windowHeight="11760" tabRatio="568"/>
  </bookViews>
  <sheets>
    <sheet name="Portada" sheetId="1" r:id="rId1"/>
    <sheet name="Resumen" sheetId="2" r:id="rId2"/>
    <sheet name="América Móvil" sheetId="8" r:id="rId3"/>
    <sheet name="Entel" sheetId="12" r:id="rId4"/>
    <sheet name="Viettel" sheetId="13" r:id="rId5"/>
    <sheet name="Telefónica" sheetId="14" r:id="rId6"/>
    <sheet name="Cargo Móvil" sheetId="4" r:id="rId7"/>
    <sheet name="Cargo TUP" sheetId="7" r:id="rId8"/>
  </sheets>
  <calcPr calcId="152511"/>
</workbook>
</file>

<file path=xl/calcChain.xml><?xml version="1.0" encoding="utf-8"?>
<calcChain xmlns="http://schemas.openxmlformats.org/spreadsheetml/2006/main">
  <c r="A3" i="7" l="1"/>
  <c r="E18" i="7"/>
  <c r="Q11" i="4"/>
  <c r="P11" i="4"/>
  <c r="Q7" i="4"/>
  <c r="P7" i="4"/>
  <c r="L8" i="4"/>
  <c r="M8" i="4"/>
  <c r="D7" i="2"/>
  <c r="E5" i="2"/>
  <c r="F5" i="2"/>
  <c r="D5" i="2"/>
  <c r="E18" i="14"/>
  <c r="E18" i="13"/>
  <c r="E18" i="12"/>
  <c r="E18" i="8"/>
  <c r="C7" i="2"/>
  <c r="C5" i="2"/>
  <c r="B5" i="2"/>
  <c r="D18" i="4" l="1"/>
  <c r="C18" i="4"/>
  <c r="P7" i="7" l="1"/>
  <c r="P11" i="7"/>
  <c r="L8" i="7" l="1"/>
  <c r="M8" i="7"/>
  <c r="E7" i="2" l="1"/>
  <c r="Q7" i="7"/>
  <c r="F7" i="2"/>
  <c r="Q11" i="7"/>
  <c r="A2" i="14"/>
  <c r="A2" i="13"/>
  <c r="A2" i="12"/>
  <c r="A2" i="8"/>
  <c r="E1" i="7" l="1"/>
  <c r="C6" i="2"/>
  <c r="D6" i="2"/>
  <c r="B6" i="2"/>
  <c r="B7" i="2"/>
  <c r="A2" i="7"/>
  <c r="A2" i="4"/>
  <c r="I6" i="4"/>
  <c r="I6" i="7"/>
  <c r="E18" i="4" l="1"/>
  <c r="R11" i="7"/>
  <c r="R7" i="7"/>
  <c r="R7" i="4" l="1"/>
  <c r="R11" i="4"/>
  <c r="F6" i="2"/>
  <c r="E6" i="2"/>
</calcChain>
</file>

<file path=xl/sharedStrings.xml><?xml version="1.0" encoding="utf-8"?>
<sst xmlns="http://schemas.openxmlformats.org/spreadsheetml/2006/main" count="100" uniqueCount="49">
  <si>
    <t>Cargo por Originación y/o Terminación en Red de Servicios Móviles</t>
  </si>
  <si>
    <t>Cargo por Acceso a Teléfonos Públicos Úrbanos</t>
  </si>
  <si>
    <t>:</t>
  </si>
  <si>
    <t>Cargos a diferenciar:</t>
  </si>
  <si>
    <t>FECHA</t>
  </si>
  <si>
    <t>ESTIMACIÓN DE CARGOS DIFERENCIADOS:</t>
  </si>
  <si>
    <t>Mes</t>
  </si>
  <si>
    <t>Tráfico a/desde operadores rurales
(miles de minutos) a/</t>
  </si>
  <si>
    <t>NOTAS:</t>
  </si>
  <si>
    <t>Tráfico operadores urbanos
(miles de minutos) b/</t>
  </si>
  <si>
    <t>NOTA:</t>
  </si>
  <si>
    <t>Cargo Rural</t>
  </si>
  <si>
    <t>Cargo Urbano</t>
  </si>
  <si>
    <t>PRIMERA CONDICIÓN:</t>
  </si>
  <si>
    <t>SEGUNDA CONDICIÓN:</t>
  </si>
  <si>
    <t>VERIFICACIÓN DE CONDICIONES:</t>
  </si>
  <si>
    <t>Moneda</t>
  </si>
  <si>
    <t>RESUMEN DE CARGOS DIFERENCIADOS</t>
  </si>
  <si>
    <t>Tráfico Total
(miles de minutos)</t>
  </si>
  <si>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</si>
  <si>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SI/NO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</si>
  <si>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</si>
  <si>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SI</t>
  </si>
  <si>
    <t>Por minuto</t>
  </si>
  <si>
    <t>Nuevos Soles</t>
  </si>
  <si>
    <t>Cargo promedio ponderado</t>
  </si>
  <si>
    <t>Total</t>
  </si>
  <si>
    <t>TOTAL 2017</t>
  </si>
  <si>
    <t>Fuente: ERESTEL 2016.</t>
  </si>
  <si>
    <t>América Móvil Perú</t>
  </si>
  <si>
    <t>Entel Perú</t>
  </si>
  <si>
    <t>Viettel Perú</t>
  </si>
  <si>
    <t>Telefónica del Perú</t>
  </si>
  <si>
    <t>confirmar</t>
  </si>
  <si>
    <t>Dólares</t>
  </si>
  <si>
    <t>Tráfico a/desde operadores rurales
(miles de minutos)</t>
  </si>
  <si>
    <t xml:space="preserve">Tráfico operadores urbanos
(miles de minutos) </t>
  </si>
  <si>
    <t xml:space="preserve">A/ Ratio: Porcentaje de Hogares Urbanos con Acceso a teléfono fijo entre Porcentaje de Hogares Rurales con Acceso a teléfono fijo. </t>
  </si>
  <si>
    <t xml:space="preserve">C/ Cargo que concesionario cobraría al operador rural. </t>
  </si>
  <si>
    <t xml:space="preserve">D/ Cargo que concesionario cobraría a operador urbano. </t>
  </si>
  <si>
    <t>Porcentaje de Hogares Rural con acceso</t>
  </si>
  <si>
    <t>Porcentaje de Hogares Urbano con acceso</t>
  </si>
  <si>
    <t>Ratio Poblacional A/</t>
  </si>
  <si>
    <t>Cargo Vigente B/</t>
  </si>
  <si>
    <t>Cargo Rural C/</t>
  </si>
  <si>
    <t>Cargo Urbano D/</t>
  </si>
  <si>
    <t>B/ Cargo tope.</t>
  </si>
  <si>
    <t>Tráfico operadores urbanos
(miles de minutos)</t>
  </si>
  <si>
    <t>ANEXO Nº 03:
HOJA DE CÁLCULO DE ESTIMACIÓN DE CARGOS DIFERENCIADOS 2018
(Resolución Nº 038-2010-CD/OSIPTEL y modificatoria)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</si>
</sst>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 #,##0.00_ ;_ * \-#,##0.00_ ;_ * &quot;-&quot;??_ ;_ @_ "/>
    <numFmt numFmtId="165" formatCode="_ * #,##0.0000_ ;_ * \-#,##0.0000_ ;_ * &quot;-&quot;??_ ;_ @_ "/>
    <numFmt numFmtId="166" formatCode="0.00000"/>
    <numFmt numFmtId="167" formatCode="#,##0_ ;[Red]\-#,##0\ "/>
    <numFmt numFmtId="168" formatCode="_ * #,##0.00000_ ;_ * \-#,##0.00000_ ;_ * &quot;-&quot;??_ ;_ @_ "/>
    <numFmt numFmtId="169" formatCode="0.000000"/>
    <numFmt numFmtId="170" formatCode="0.00000000"/>
    <numFmt numFmtId="171" formatCode="_ * #,##0_ ;_ * \-#,##0_ ;_ * &quot;-&quot;??_ ;_ @_ "/>
    <numFmt numFmtId="174" formatCode="[$-C0A]mmmm\-yy;@"/>
  </numFmts>
  <fonts count="27" x14ac:knownFonts="1">
    <font>
      <sz val="11"/>
      <color theme="1"/>
      <name val="Calibri"/>
      <family val="2"/>
      <scheme val="minor"/>
    </font>
    <font>
      <b/>
      <sz val="16"/>
      <name val="Arial"/>
      <family val="2"/>
    </font>
    <font>
      <b/>
      <sz val="10"/>
      <name val="Arial"/>
      <family val="2"/>
    </font>
    <font>
      <b/>
      <sz val="20"/>
      <name val="Arial"/>
      <family val="2"/>
    </font>
    <font>
      <b/>
      <sz val="11"/>
      <name val="Arial"/>
      <family val="2"/>
    </font>
    <font>
      <sz val="11"/>
      <name val="Arial"/>
      <family val="2"/>
    </font>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6"/>
      <color theme="1"/>
      <name val="Calibri"/>
      <family val="2"/>
      <scheme val="minor"/>
    </font>
    <font>
      <b/>
      <sz val="20"/>
      <color theme="1"/>
      <name val="Calibri"/>
      <family val="2"/>
      <scheme val="minor"/>
    </font>
    <font>
      <sz val="9"/>
      <color rgb="FFFF0000"/>
      <name val="Calibri"/>
      <family val="2"/>
      <scheme val="minor"/>
    </font>
    <font>
      <b/>
      <sz val="20"/>
      <color rgb="FFFF0000"/>
      <name val="Calibri"/>
      <family val="2"/>
      <scheme val="minor"/>
    </font>
    <font>
      <b/>
      <sz val="12"/>
      <color rgb="FFFF0000"/>
      <name val="Calibri"/>
      <family val="2"/>
      <scheme val="minor"/>
    </font>
    <font>
      <b/>
      <sz val="11"/>
      <color rgb="FFFF0000"/>
      <name val="Arial"/>
      <family val="2"/>
    </font>
    <font>
      <b/>
      <sz val="9"/>
      <color rgb="FFFF0000"/>
      <name val="Arial"/>
      <family val="2"/>
    </font>
    <font>
      <sz val="11"/>
      <color theme="1"/>
      <name val="Arial"/>
      <family val="2"/>
    </font>
    <font>
      <b/>
      <u/>
      <sz val="16"/>
      <color rgb="FFFF0000"/>
      <name val="Arial"/>
      <family val="2"/>
    </font>
    <font>
      <sz val="11"/>
      <color rgb="FFFF0000"/>
      <name val="Arial"/>
      <family val="2"/>
    </font>
    <font>
      <b/>
      <sz val="14"/>
      <color theme="1"/>
      <name val="Calibri"/>
      <family val="2"/>
      <scheme val="minor"/>
    </font>
    <font>
      <sz val="10"/>
      <color rgb="FF0000CC"/>
      <name val="Arial"/>
      <family val="2"/>
    </font>
    <font>
      <sz val="11"/>
      <color rgb="FF0000CC"/>
      <name val="Calibri"/>
      <family val="2"/>
      <scheme val="minor"/>
    </font>
    <font>
      <sz val="9"/>
      <color rgb="FFFF0000"/>
      <name val="Arial"/>
      <family val="2"/>
    </font>
    <font>
      <sz val="11"/>
      <name val="Calibri"/>
      <family val="2"/>
      <scheme val="minor"/>
    </font>
    <font>
      <sz val="9"/>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theme="5"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hair">
        <color indexed="64"/>
      </bottom>
      <diagonal/>
    </border>
    <border>
      <left style="thin">
        <color indexed="64"/>
      </left>
      <right style="thin">
        <color indexed="64"/>
      </right>
      <top style="thin">
        <color indexed="8"/>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ck">
        <color theme="5" tint="-0.24994659260841701"/>
      </left>
      <right style="thin">
        <color theme="0"/>
      </right>
      <top style="thick">
        <color theme="5" tint="-0.24994659260841701"/>
      </top>
      <bottom style="thin">
        <color theme="0"/>
      </bottom>
      <diagonal/>
    </border>
    <border>
      <left style="thin">
        <color theme="0"/>
      </left>
      <right style="thin">
        <color theme="0"/>
      </right>
      <top style="thick">
        <color theme="5" tint="-0.24994659260841701"/>
      </top>
      <bottom style="thin">
        <color theme="0"/>
      </bottom>
      <diagonal/>
    </border>
    <border>
      <left style="thin">
        <color theme="0"/>
      </left>
      <right style="thick">
        <color theme="5" tint="-0.24994659260841701"/>
      </right>
      <top style="thick">
        <color theme="5" tint="-0.24994659260841701"/>
      </top>
      <bottom style="thin">
        <color theme="0"/>
      </bottom>
      <diagonal/>
    </border>
    <border>
      <left style="thick">
        <color theme="5" tint="-0.24994659260841701"/>
      </left>
      <right style="thin">
        <color theme="0"/>
      </right>
      <top style="thin">
        <color theme="0"/>
      </top>
      <bottom style="thin">
        <color theme="0"/>
      </bottom>
      <diagonal/>
    </border>
    <border>
      <left style="thin">
        <color theme="0"/>
      </left>
      <right style="thick">
        <color theme="5" tint="-0.24994659260841701"/>
      </right>
      <top style="thin">
        <color theme="0"/>
      </top>
      <bottom style="thin">
        <color theme="0"/>
      </bottom>
      <diagonal/>
    </border>
    <border>
      <left style="thick">
        <color theme="5" tint="-0.24994659260841701"/>
      </left>
      <right style="thin">
        <color theme="0"/>
      </right>
      <top style="thin">
        <color theme="0"/>
      </top>
      <bottom style="thick">
        <color theme="5" tint="-0.24994659260841701"/>
      </bottom>
      <diagonal/>
    </border>
    <border>
      <left style="thin">
        <color theme="0"/>
      </left>
      <right style="thin">
        <color theme="0"/>
      </right>
      <top style="thin">
        <color theme="0"/>
      </top>
      <bottom style="thick">
        <color theme="5" tint="-0.24994659260841701"/>
      </bottom>
      <diagonal/>
    </border>
    <border>
      <left style="thin">
        <color theme="0"/>
      </left>
      <right style="thick">
        <color theme="5" tint="-0.24994659260841701"/>
      </right>
      <top style="thin">
        <color theme="0"/>
      </top>
      <bottom style="thick">
        <color theme="5" tint="-0.24994659260841701"/>
      </bottom>
      <diagonal/>
    </border>
    <border>
      <left style="thick">
        <color theme="5" tint="-0.24994659260841701"/>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top style="thin">
        <color theme="0"/>
      </top>
      <bottom style="thin">
        <color theme="0"/>
      </bottom>
      <diagonal/>
    </border>
  </borders>
  <cellStyleXfs count="5">
    <xf numFmtId="0" fontId="0" fillId="0" borderId="0"/>
    <xf numFmtId="0" fontId="6" fillId="0" borderId="0" applyFill="0" applyBorder="0"/>
    <xf numFmtId="164"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cellStyleXfs>
  <cellXfs count="106">
    <xf numFmtId="0" fontId="0" fillId="0" borderId="0" xfId="0"/>
    <xf numFmtId="0" fontId="0" fillId="2" borderId="0" xfId="0" applyFill="1"/>
    <xf numFmtId="2" fontId="1" fillId="2" borderId="0" xfId="0" applyNumberFormat="1" applyFont="1" applyFill="1" applyAlignment="1">
      <alignment horizontal="center" vertical="center" wrapText="1"/>
    </xf>
    <xf numFmtId="2" fontId="2" fillId="2" borderId="0" xfId="0" applyNumberFormat="1" applyFont="1" applyFill="1" applyAlignment="1">
      <alignment horizontal="center" vertical="center" wrapText="1"/>
    </xf>
    <xf numFmtId="0" fontId="10" fillId="2" borderId="0" xfId="0" applyFont="1" applyFill="1"/>
    <xf numFmtId="2" fontId="2" fillId="2" borderId="0" xfId="0" applyNumberFormat="1" applyFont="1" applyFill="1" applyAlignment="1">
      <alignment horizontal="left" vertical="center" wrapText="1"/>
    </xf>
    <xf numFmtId="0" fontId="8" fillId="2" borderId="0" xfId="0" applyFont="1" applyFill="1"/>
    <xf numFmtId="2" fontId="0" fillId="0" borderId="0" xfId="0" applyNumberFormat="1"/>
    <xf numFmtId="2" fontId="11" fillId="0" borderId="0" xfId="0" applyNumberFormat="1" applyFont="1"/>
    <xf numFmtId="0" fontId="12" fillId="0" borderId="0" xfId="0" applyFont="1"/>
    <xf numFmtId="0" fontId="12" fillId="0" borderId="5" xfId="0" applyFont="1" applyBorder="1"/>
    <xf numFmtId="0" fontId="0" fillId="0" borderId="5" xfId="0" applyBorder="1"/>
    <xf numFmtId="2" fontId="12" fillId="0" borderId="5" xfId="0" applyNumberFormat="1" applyFont="1" applyBorder="1"/>
    <xf numFmtId="0" fontId="13" fillId="0" borderId="5" xfId="0" applyFont="1" applyBorder="1" applyAlignment="1">
      <alignment horizontal="left"/>
    </xf>
    <xf numFmtId="0" fontId="13" fillId="0" borderId="5" xfId="0" applyFont="1" applyBorder="1"/>
    <xf numFmtId="0" fontId="0" fillId="0" borderId="5" xfId="0" applyBorder="1" applyAlignment="1">
      <alignment horizontal="left" vertical="center" wrapText="1"/>
    </xf>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0" fontId="0" fillId="0" borderId="9" xfId="0" applyBorder="1"/>
    <xf numFmtId="0" fontId="9" fillId="0" borderId="1" xfId="0" applyFont="1" applyBorder="1" applyAlignment="1">
      <alignment horizontal="center" vertical="center" wrapText="1"/>
    </xf>
    <xf numFmtId="0" fontId="11" fillId="3" borderId="5" xfId="0" applyFont="1" applyFill="1" applyBorder="1"/>
    <xf numFmtId="0" fontId="0" fillId="3" borderId="5" xfId="0" applyFill="1" applyBorder="1"/>
    <xf numFmtId="0" fontId="9" fillId="3" borderId="5" xfId="0" applyFont="1" applyFill="1" applyBorder="1"/>
    <xf numFmtId="0" fontId="9" fillId="3" borderId="1" xfId="0" applyFont="1" applyFill="1" applyBorder="1" applyAlignment="1">
      <alignment horizontal="center" vertical="center" wrapText="1"/>
    </xf>
    <xf numFmtId="0" fontId="0" fillId="3" borderId="9" xfId="0" applyFill="1"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3" borderId="14" xfId="0" applyFill="1" applyBorder="1"/>
    <xf numFmtId="0" fontId="0" fillId="0" borderId="15" xfId="0" applyBorder="1"/>
    <xf numFmtId="0" fontId="0" fillId="0" borderId="16" xfId="0" applyBorder="1"/>
    <xf numFmtId="0" fontId="0" fillId="3" borderId="16" xfId="0" applyFill="1" applyBorder="1"/>
    <xf numFmtId="0" fontId="0" fillId="3" borderId="17" xfId="0" applyFill="1" applyBorder="1"/>
    <xf numFmtId="0" fontId="0" fillId="0" borderId="18" xfId="0" applyBorder="1"/>
    <xf numFmtId="0" fontId="0" fillId="3" borderId="8" xfId="0" applyFill="1" applyBorder="1"/>
    <xf numFmtId="0" fontId="9" fillId="3" borderId="2" xfId="0" applyFont="1" applyFill="1" applyBorder="1" applyAlignment="1">
      <alignment horizontal="center" vertical="center" wrapText="1"/>
    </xf>
    <xf numFmtId="0" fontId="0" fillId="0" borderId="0" xfId="0" applyAlignment="1">
      <alignment vertical="center"/>
    </xf>
    <xf numFmtId="164" fontId="7" fillId="0" borderId="1" xfId="2" applyFont="1" applyBorder="1" applyAlignment="1">
      <alignment horizontal="center" vertical="center"/>
    </xf>
    <xf numFmtId="0" fontId="9" fillId="4" borderId="1" xfId="0" applyFont="1" applyFill="1" applyBorder="1" applyAlignment="1">
      <alignment horizontal="center" vertical="center" wrapText="1"/>
    </xf>
    <xf numFmtId="2" fontId="9" fillId="4" borderId="1" xfId="0" applyNumberFormat="1" applyFont="1" applyFill="1" applyBorder="1" applyAlignment="1">
      <alignment vertical="center"/>
    </xf>
    <xf numFmtId="2" fontId="14" fillId="0" borderId="5" xfId="0" applyNumberFormat="1" applyFont="1" applyBorder="1"/>
    <xf numFmtId="43" fontId="0" fillId="3" borderId="7" xfId="0" applyNumberFormat="1" applyFill="1" applyBorder="1"/>
    <xf numFmtId="43" fontId="15" fillId="3" borderId="7" xfId="0" applyNumberFormat="1" applyFont="1" applyFill="1" applyBorder="1"/>
    <xf numFmtId="165" fontId="0" fillId="3" borderId="9" xfId="0" applyNumberFormat="1" applyFill="1" applyBorder="1"/>
    <xf numFmtId="165" fontId="9" fillId="3" borderId="5" xfId="0" applyNumberFormat="1" applyFont="1" applyFill="1" applyBorder="1"/>
    <xf numFmtId="165" fontId="0" fillId="3" borderId="5" xfId="0" applyNumberFormat="1" applyFill="1" applyBorder="1"/>
    <xf numFmtId="165" fontId="7" fillId="6" borderId="1" xfId="2" applyNumberFormat="1" applyFont="1" applyFill="1" applyBorder="1" applyAlignment="1">
      <alignment horizontal="center"/>
    </xf>
    <xf numFmtId="2" fontId="4" fillId="2" borderId="0" xfId="0" applyNumberFormat="1" applyFont="1" applyFill="1" applyAlignment="1">
      <alignment horizontal="left" vertical="center" wrapText="1"/>
    </xf>
    <xf numFmtId="2" fontId="4" fillId="2" borderId="0" xfId="0" applyNumberFormat="1" applyFont="1" applyFill="1" applyAlignment="1">
      <alignment horizontal="center" vertical="center" wrapText="1"/>
    </xf>
    <xf numFmtId="2" fontId="16" fillId="5" borderId="0" xfId="0" applyNumberFormat="1" applyFont="1" applyFill="1" applyAlignment="1">
      <alignment horizontal="center" vertical="center" wrapText="1"/>
    </xf>
    <xf numFmtId="0" fontId="0" fillId="2" borderId="0" xfId="0" applyFont="1" applyFill="1" applyAlignment="1">
      <alignment horizontal="center"/>
    </xf>
    <xf numFmtId="1" fontId="0" fillId="0" borderId="5" xfId="0" applyNumberFormat="1" applyBorder="1"/>
    <xf numFmtId="0" fontId="17" fillId="2" borderId="0" xfId="0" applyFont="1" applyFill="1"/>
    <xf numFmtId="0" fontId="18" fillId="2" borderId="0" xfId="0" applyFont="1" applyFill="1"/>
    <xf numFmtId="0" fontId="19" fillId="2" borderId="0" xfId="0" applyFont="1" applyFill="1"/>
    <xf numFmtId="0" fontId="20" fillId="2" borderId="0" xfId="0" applyFont="1" applyFill="1"/>
    <xf numFmtId="17" fontId="9" fillId="0" borderId="2" xfId="0" applyNumberFormat="1" applyFont="1" applyBorder="1" applyAlignment="1">
      <alignment horizontal="center" vertical="center" wrapText="1"/>
    </xf>
    <xf numFmtId="2" fontId="21" fillId="0" borderId="5" xfId="0" applyNumberFormat="1" applyFont="1" applyBorder="1"/>
    <xf numFmtId="2" fontId="5" fillId="3" borderId="0" xfId="0" applyNumberFormat="1" applyFont="1" applyFill="1" applyAlignment="1">
      <alignment horizontal="left" vertical="center" wrapText="1"/>
    </xf>
    <xf numFmtId="2" fontId="12" fillId="3" borderId="5" xfId="0" applyNumberFormat="1" applyFont="1" applyFill="1" applyBorder="1"/>
    <xf numFmtId="166" fontId="7" fillId="0" borderId="1" xfId="2" applyNumberFormat="1" applyFont="1" applyBorder="1" applyAlignment="1">
      <alignment horizontal="center" vertical="center"/>
    </xf>
    <xf numFmtId="167" fontId="22" fillId="0" borderId="3" xfId="0" applyNumberFormat="1" applyFont="1" applyFill="1" applyBorder="1" applyAlignment="1">
      <alignment horizontal="center" vertical="center" wrapText="1"/>
    </xf>
    <xf numFmtId="10" fontId="23" fillId="0" borderId="5" xfId="4" applyNumberFormat="1" applyFont="1" applyBorder="1"/>
    <xf numFmtId="167" fontId="22" fillId="0" borderId="4"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0" fontId="0" fillId="0" borderId="8" xfId="0" applyBorder="1" applyAlignment="1">
      <alignment horizontal="right"/>
    </xf>
    <xf numFmtId="168" fontId="7" fillId="6" borderId="1" xfId="2" applyNumberFormat="1" applyFont="1" applyFill="1" applyBorder="1" applyAlignment="1">
      <alignment horizontal="center"/>
    </xf>
    <xf numFmtId="170" fontId="0" fillId="0" borderId="5" xfId="0" applyNumberFormat="1" applyBorder="1"/>
    <xf numFmtId="169" fontId="0" fillId="0" borderId="5" xfId="0" applyNumberFormat="1" applyBorder="1" applyAlignment="1">
      <alignment horizontal="left" vertical="center" wrapText="1"/>
    </xf>
    <xf numFmtId="4" fontId="6" fillId="3" borderId="0" xfId="0" applyNumberFormat="1" applyFont="1" applyFill="1" applyBorder="1" applyAlignment="1">
      <alignment horizontal="center" vertical="center" wrapText="1"/>
    </xf>
    <xf numFmtId="171" fontId="0" fillId="0" borderId="5" xfId="2" applyNumberFormat="1" applyFont="1" applyBorder="1" applyAlignment="1">
      <alignment horizontal="left" vertical="center" wrapText="1"/>
    </xf>
    <xf numFmtId="171" fontId="0" fillId="0" borderId="5" xfId="0" applyNumberFormat="1" applyBorder="1" applyAlignment="1">
      <alignment horizontal="left" vertical="center" wrapText="1"/>
    </xf>
    <xf numFmtId="10" fontId="23" fillId="0" borderId="9" xfId="4" applyNumberFormat="1" applyFont="1" applyBorder="1" applyAlignment="1">
      <alignment horizontal="center"/>
    </xf>
    <xf numFmtId="10" fontId="0" fillId="0" borderId="5" xfId="4" applyNumberFormat="1" applyFont="1" applyBorder="1"/>
    <xf numFmtId="0" fontId="9" fillId="0" borderId="1" xfId="0" applyFont="1" applyBorder="1" applyAlignment="1">
      <alignment horizontal="center" vertical="center"/>
    </xf>
    <xf numFmtId="17" fontId="9" fillId="0" borderId="1" xfId="0" applyNumberFormat="1" applyFont="1" applyBorder="1" applyAlignment="1">
      <alignment horizontal="center" vertical="center" wrapText="1"/>
    </xf>
    <xf numFmtId="167" fontId="22" fillId="0" borderId="1" xfId="0" applyNumberFormat="1" applyFont="1" applyFill="1" applyBorder="1" applyAlignment="1">
      <alignment horizontal="center" vertical="center" wrapText="1"/>
    </xf>
    <xf numFmtId="169" fontId="7" fillId="0" borderId="1" xfId="2" applyNumberFormat="1" applyFont="1" applyBorder="1" applyAlignment="1">
      <alignment horizontal="center" vertical="center"/>
    </xf>
    <xf numFmtId="2" fontId="2" fillId="0" borderId="1" xfId="0" applyNumberFormat="1" applyFont="1" applyFill="1" applyBorder="1" applyAlignment="1">
      <alignment horizontal="center" vertical="center" wrapText="1"/>
    </xf>
    <xf numFmtId="0" fontId="25" fillId="0" borderId="20" xfId="0" applyFont="1" applyFill="1" applyBorder="1"/>
    <xf numFmtId="0" fontId="25" fillId="0" borderId="19" xfId="0" applyFont="1" applyFill="1" applyBorder="1"/>
    <xf numFmtId="169" fontId="2" fillId="0" borderId="1" xfId="0" applyNumberFormat="1" applyFont="1" applyFill="1" applyBorder="1" applyAlignment="1">
      <alignment horizontal="center" vertical="center" wrapText="1"/>
    </xf>
    <xf numFmtId="169" fontId="2" fillId="0" borderId="1" xfId="2" applyNumberFormat="1" applyFont="1" applyFill="1" applyBorder="1" applyAlignment="1">
      <alignment horizontal="center" vertical="center" wrapText="1"/>
    </xf>
    <xf numFmtId="164" fontId="2" fillId="0" borderId="1" xfId="2" applyNumberFormat="1" applyFont="1" applyFill="1" applyBorder="1" applyAlignment="1">
      <alignment vertical="center" wrapText="1"/>
    </xf>
    <xf numFmtId="164" fontId="2" fillId="0" borderId="1" xfId="0" applyNumberFormat="1" applyFont="1" applyFill="1" applyBorder="1" applyAlignment="1">
      <alignment vertical="center" wrapText="1"/>
    </xf>
    <xf numFmtId="164" fontId="2" fillId="3" borderId="1" xfId="2" applyFont="1" applyFill="1" applyBorder="1" applyAlignment="1">
      <alignment horizontal="center" vertical="center" wrapText="1"/>
    </xf>
    <xf numFmtId="2" fontId="3" fillId="2" borderId="0" xfId="0" applyNumberFormat="1" applyFont="1" applyFill="1" applyAlignment="1">
      <alignment horizontal="center" vertical="center" wrapText="1"/>
    </xf>
    <xf numFmtId="0" fontId="24" fillId="2" borderId="0" xfId="0" applyFont="1" applyFill="1" applyAlignment="1">
      <alignment horizontal="left" vertical="center" wrapText="1"/>
    </xf>
    <xf numFmtId="0" fontId="13" fillId="0" borderId="6" xfId="0" applyFont="1" applyBorder="1" applyAlignment="1">
      <alignment horizontal="justify" vertical="center" wrapText="1"/>
    </xf>
    <xf numFmtId="0" fontId="13" fillId="0" borderId="21"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6" xfId="0" applyFont="1" applyBorder="1" applyAlignment="1">
      <alignment horizontal="left" vertical="center" wrapText="1"/>
    </xf>
    <xf numFmtId="0" fontId="13" fillId="0" borderId="21" xfId="0" applyFont="1" applyBorder="1" applyAlignment="1">
      <alignment horizontal="left" vertical="center" wrapText="1"/>
    </xf>
    <xf numFmtId="0" fontId="13" fillId="0" borderId="7" xfId="0" applyFont="1" applyBorder="1" applyAlignment="1">
      <alignment horizontal="left" vertical="center" wrapText="1"/>
    </xf>
    <xf numFmtId="0" fontId="26" fillId="0" borderId="6" xfId="0" applyFont="1" applyBorder="1" applyAlignment="1">
      <alignment horizontal="left" vertical="center" wrapText="1"/>
    </xf>
    <xf numFmtId="0" fontId="26" fillId="0" borderId="5" xfId="0" applyFont="1" applyBorder="1"/>
    <xf numFmtId="0" fontId="26" fillId="0" borderId="9" xfId="0" applyFont="1" applyBorder="1" applyAlignment="1">
      <alignment horizontal="left"/>
    </xf>
    <xf numFmtId="10" fontId="25" fillId="0" borderId="9" xfId="4" applyNumberFormat="1" applyFont="1" applyBorder="1"/>
    <xf numFmtId="0" fontId="26" fillId="0" borderId="6" xfId="0" applyFont="1" applyBorder="1" applyAlignment="1">
      <alignment horizontal="justify" vertical="center" wrapText="1"/>
    </xf>
    <xf numFmtId="0" fontId="26" fillId="0" borderId="21" xfId="0" applyFont="1" applyBorder="1" applyAlignment="1">
      <alignment horizontal="justify" vertical="center" wrapText="1"/>
    </xf>
    <xf numFmtId="0" fontId="26" fillId="0" borderId="7" xfId="0" applyFont="1" applyBorder="1" applyAlignment="1">
      <alignment horizontal="justify" vertical="center" wrapText="1"/>
    </xf>
    <xf numFmtId="174" fontId="16" fillId="5" borderId="0" xfId="0" applyNumberFormat="1" applyFont="1" applyFill="1" applyAlignment="1">
      <alignment horizontal="center" vertical="center" wrapText="1"/>
    </xf>
  </cellXfs>
  <cellStyles count="5">
    <cellStyle name="(4) STM-1 (LECT)_x000d__x000a_PL-4579-M-039-99_x000d__x000a_FALTA APE" xfId="1"/>
    <cellStyle name="Millares" xfId="2" builtinId="3"/>
    <cellStyle name="Millares 2" xfId="3"/>
    <cellStyle name="Normal" xfId="0" builtinId="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1162051</xdr:colOff>
      <xdr:row>1</xdr:row>
      <xdr:rowOff>123824</xdr:rowOff>
    </xdr:to>
    <xdr:pic>
      <xdr:nvPicPr>
        <xdr:cNvPr id="3" name="Imagen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943"/>
        <a:stretch/>
      </xdr:blipFill>
      <xdr:spPr bwMode="auto">
        <a:xfrm>
          <a:off x="1" y="0"/>
          <a:ext cx="1600200" cy="695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tabSelected="1" zoomScaleNormal="100" workbookViewId="0">
      <selection activeCell="A2" sqref="A2"/>
    </sheetView>
  </sheetViews>
  <sheetFormatPr baseColWidth="10" defaultRowHeight="84" customHeight="1" x14ac:dyDescent="0.25"/>
  <cols>
    <col min="1" max="1" width="6.5703125" style="1" customWidth="1"/>
    <col min="2" max="2" width="74.5703125" style="1" customWidth="1"/>
    <col min="3" max="3" width="4.42578125" style="1" customWidth="1"/>
    <col min="4" max="4" width="36.140625" style="1" customWidth="1"/>
    <col min="5" max="16384" width="11.42578125" style="1"/>
  </cols>
  <sheetData>
    <row r="1" spans="2:5" ht="45" customHeight="1" x14ac:dyDescent="0.25"/>
    <row r="2" spans="2:5" ht="125.25" customHeight="1" x14ac:dyDescent="0.25">
      <c r="B2" s="90" t="s">
        <v>48</v>
      </c>
      <c r="C2" s="90"/>
      <c r="D2" s="90"/>
      <c r="E2" s="2"/>
    </row>
    <row r="3" spans="2:5" ht="34.5" customHeight="1" x14ac:dyDescent="0.25"/>
    <row r="4" spans="2:5" ht="15" customHeight="1" x14ac:dyDescent="0.25">
      <c r="B4" s="5"/>
      <c r="C4" s="3"/>
      <c r="D4" s="3" t="s">
        <v>20</v>
      </c>
      <c r="E4" s="2"/>
    </row>
    <row r="5" spans="2:5" ht="15" customHeight="1" x14ac:dyDescent="0.25">
      <c r="B5" s="51" t="s">
        <v>3</v>
      </c>
      <c r="C5" s="52"/>
      <c r="D5" s="52"/>
      <c r="E5" s="2"/>
    </row>
    <row r="6" spans="2:5" s="4" customFormat="1" ht="15" x14ac:dyDescent="0.2">
      <c r="B6" s="62" t="s">
        <v>0</v>
      </c>
      <c r="C6" s="52" t="s">
        <v>2</v>
      </c>
      <c r="D6" s="53" t="s">
        <v>22</v>
      </c>
      <c r="E6" s="3"/>
    </row>
    <row r="7" spans="2:5" s="4" customFormat="1" ht="15" x14ac:dyDescent="0.2">
      <c r="B7" s="62" t="s">
        <v>1</v>
      </c>
      <c r="C7" s="52" t="s">
        <v>2</v>
      </c>
      <c r="D7" s="53" t="s">
        <v>22</v>
      </c>
    </row>
    <row r="8" spans="2:5" s="4" customFormat="1" ht="15" x14ac:dyDescent="0.2">
      <c r="B8" s="51"/>
      <c r="C8" s="52"/>
      <c r="D8" s="52"/>
    </row>
    <row r="9" spans="2:5" ht="13.5" customHeight="1" x14ac:dyDescent="0.25">
      <c r="B9" s="52"/>
      <c r="C9" s="52"/>
      <c r="D9" s="52"/>
    </row>
    <row r="10" spans="2:5" ht="15" x14ac:dyDescent="0.25">
      <c r="B10" s="51" t="s">
        <v>4</v>
      </c>
      <c r="C10" s="54" t="s">
        <v>2</v>
      </c>
      <c r="D10" s="105">
        <v>43221</v>
      </c>
    </row>
    <row r="11" spans="2:5" ht="15" x14ac:dyDescent="0.25"/>
    <row r="12" spans="2:5" ht="15" customHeight="1" x14ac:dyDescent="0.25">
      <c r="B12" s="56"/>
      <c r="C12" s="57"/>
      <c r="D12" s="57"/>
    </row>
    <row r="13" spans="2:5" ht="28.5" customHeight="1" x14ac:dyDescent="0.25">
      <c r="B13" s="91"/>
      <c r="C13" s="91"/>
      <c r="D13" s="91"/>
    </row>
    <row r="14" spans="2:5" ht="20.25" x14ac:dyDescent="0.3">
      <c r="B14" s="58"/>
      <c r="C14" s="59"/>
      <c r="D14" s="59"/>
    </row>
    <row r="15" spans="2:5" ht="84" customHeight="1" x14ac:dyDescent="0.25">
      <c r="B15" s="6"/>
      <c r="C15" s="6"/>
      <c r="D15" s="6"/>
    </row>
  </sheetData>
  <mergeCells count="2">
    <mergeCell ref="B2:D2"/>
    <mergeCell ref="B13:D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A2" sqref="A2"/>
    </sheetView>
  </sheetViews>
  <sheetFormatPr baseColWidth="10" defaultRowHeight="15" x14ac:dyDescent="0.25"/>
  <cols>
    <col min="1" max="1" width="5.140625" customWidth="1"/>
    <col min="2" max="2" width="68.85546875" customWidth="1"/>
    <col min="3" max="3" width="13.28515625" customWidth="1"/>
    <col min="4" max="4" width="16" customWidth="1"/>
    <col min="5" max="5" width="12.5703125" customWidth="1"/>
    <col min="6" max="6" width="13.42578125" customWidth="1"/>
  </cols>
  <sheetData>
    <row r="1" spans="1:6" ht="26.25" x14ac:dyDescent="0.4">
      <c r="A1" s="9" t="s">
        <v>17</v>
      </c>
    </row>
    <row r="2" spans="1:6" ht="21" x14ac:dyDescent="0.35">
      <c r="B2" s="8"/>
    </row>
    <row r="4" spans="1:6" ht="34.5" customHeight="1" x14ac:dyDescent="0.25">
      <c r="B4" s="40"/>
      <c r="C4" s="42" t="s">
        <v>16</v>
      </c>
      <c r="D4" s="42" t="s">
        <v>25</v>
      </c>
      <c r="E4" s="42" t="s">
        <v>11</v>
      </c>
      <c r="F4" s="42" t="s">
        <v>12</v>
      </c>
    </row>
    <row r="5" spans="1:6" ht="18.75" customHeight="1" x14ac:dyDescent="0.25">
      <c r="B5" s="43" t="str">
        <f>+'Cargo Móvil'!A2</f>
        <v>Cargo por Originación y/o Terminación en Red de Servicios Móviles</v>
      </c>
      <c r="C5" s="41" t="str">
        <f>+'Cargo Móvil'!K6</f>
        <v>Dólares</v>
      </c>
      <c r="D5" s="81">
        <f>+'Cargo Móvil'!K8</f>
        <v>6.6100000000000004E-3</v>
      </c>
      <c r="E5" s="81">
        <f>+'Cargo Móvil'!L8</f>
        <v>3.7606294522522641E-4</v>
      </c>
      <c r="F5" s="81">
        <f>+'Cargo Móvil'!M8</f>
        <v>6.6123542527360231E-3</v>
      </c>
    </row>
    <row r="6" spans="1:6" ht="18.75" hidden="1" customHeight="1" x14ac:dyDescent="0.25">
      <c r="B6" s="43" t="str">
        <f>+Portada!B6</f>
        <v>Cargo por Originación y/o Terminación en Red de Servicios Móviles</v>
      </c>
      <c r="C6" s="41" t="str">
        <f>+'Cargo Móvil'!K6</f>
        <v>Dólares</v>
      </c>
      <c r="D6" s="64">
        <f>+'Cargo Móvil'!K8</f>
        <v>6.6100000000000004E-3</v>
      </c>
      <c r="E6" s="64">
        <f>+'Cargo Móvil'!L8</f>
        <v>3.7606294522522641E-4</v>
      </c>
      <c r="F6" s="64">
        <f>+'Cargo Móvil'!M8</f>
        <v>6.6123542527360231E-3</v>
      </c>
    </row>
    <row r="7" spans="1:6" ht="18.75" customHeight="1" x14ac:dyDescent="0.25">
      <c r="B7" s="43" t="str">
        <f>+Portada!B7</f>
        <v>Cargo por Acceso a Teléfonos Públicos Úrbanos</v>
      </c>
      <c r="C7" s="41" t="str">
        <f>+'Cargo TUP'!K6</f>
        <v>Nuevos Soles</v>
      </c>
      <c r="D7" s="81">
        <f>+'Cargo TUP'!K8</f>
        <v>0.22309999999999999</v>
      </c>
      <c r="E7" s="81">
        <f>+'Cargo TUP'!L8</f>
        <v>1.3460632144581852E-2</v>
      </c>
      <c r="F7" s="81">
        <f>+'Cargo TUP'!M8</f>
        <v>0.23667970837284832</v>
      </c>
    </row>
    <row r="8" spans="1:6" x14ac:dyDescent="0.25">
      <c r="B8" s="7"/>
      <c r="C8" s="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election activeCell="A5" sqref="A5"/>
    </sheetView>
  </sheetViews>
  <sheetFormatPr baseColWidth="10" defaultRowHeight="15" x14ac:dyDescent="0.25"/>
  <cols>
    <col min="2" max="2" width="15" customWidth="1"/>
    <col min="3" max="3" width="21.7109375" customWidth="1"/>
    <col min="4" max="4" width="22" customWidth="1"/>
    <col min="5" max="5" width="19" customWidth="1"/>
  </cols>
  <sheetData>
    <row r="1" spans="1:5" ht="26.25" x14ac:dyDescent="0.4">
      <c r="A1" s="10" t="s">
        <v>5</v>
      </c>
      <c r="B1" s="11"/>
      <c r="C1" s="11"/>
      <c r="D1" s="11"/>
      <c r="E1" s="44"/>
    </row>
    <row r="2" spans="1:5" ht="26.25" x14ac:dyDescent="0.4">
      <c r="A2" s="12" t="str">
        <f>+Portada!B6</f>
        <v>Cargo por Originación y/o Terminación en Red de Servicios Móviles</v>
      </c>
      <c r="B2" s="11"/>
      <c r="C2" s="11"/>
      <c r="D2" s="11"/>
      <c r="E2" s="11"/>
    </row>
    <row r="3" spans="1:5" ht="18.75" x14ac:dyDescent="0.3">
      <c r="A3" s="61" t="s">
        <v>29</v>
      </c>
      <c r="B3" s="11"/>
      <c r="C3" s="11"/>
      <c r="D3" s="11"/>
      <c r="E3" s="11"/>
    </row>
    <row r="4" spans="1:5" x14ac:dyDescent="0.25">
      <c r="A4" s="11"/>
      <c r="B4" s="18"/>
      <c r="C4" s="18"/>
      <c r="D4" s="18"/>
      <c r="E4" s="18"/>
    </row>
    <row r="5" spans="1:5" ht="45" x14ac:dyDescent="0.25">
      <c r="A5" s="16"/>
      <c r="B5" s="21" t="s">
        <v>6</v>
      </c>
      <c r="C5" s="21" t="s">
        <v>7</v>
      </c>
      <c r="D5" s="21" t="s">
        <v>9</v>
      </c>
      <c r="E5" s="21" t="s">
        <v>18</v>
      </c>
    </row>
    <row r="6" spans="1:5" x14ac:dyDescent="0.25">
      <c r="A6" s="16"/>
      <c r="B6" s="60">
        <v>42736</v>
      </c>
      <c r="C6" s="65"/>
      <c r="D6" s="65"/>
      <c r="E6" s="65"/>
    </row>
    <row r="7" spans="1:5" x14ac:dyDescent="0.25">
      <c r="A7" s="16"/>
      <c r="B7" s="60">
        <v>42767</v>
      </c>
      <c r="C7" s="65"/>
      <c r="D7" s="65"/>
      <c r="E7" s="65"/>
    </row>
    <row r="8" spans="1:5" x14ac:dyDescent="0.25">
      <c r="A8" s="16"/>
      <c r="B8" s="60">
        <v>42795</v>
      </c>
      <c r="C8" s="65"/>
      <c r="D8" s="65"/>
      <c r="E8" s="65"/>
    </row>
    <row r="9" spans="1:5" x14ac:dyDescent="0.25">
      <c r="A9" s="16"/>
      <c r="B9" s="60">
        <v>42826</v>
      </c>
      <c r="C9" s="65"/>
      <c r="D9" s="65"/>
      <c r="E9" s="65"/>
    </row>
    <row r="10" spans="1:5" x14ac:dyDescent="0.25">
      <c r="A10" s="16"/>
      <c r="B10" s="60">
        <v>42856</v>
      </c>
      <c r="C10" s="65"/>
      <c r="D10" s="65"/>
      <c r="E10" s="65"/>
    </row>
    <row r="11" spans="1:5" x14ac:dyDescent="0.25">
      <c r="A11" s="16"/>
      <c r="B11" s="60">
        <v>42887</v>
      </c>
      <c r="C11" s="65"/>
      <c r="D11" s="65"/>
      <c r="E11" s="65"/>
    </row>
    <row r="12" spans="1:5" x14ac:dyDescent="0.25">
      <c r="A12" s="16"/>
      <c r="B12" s="60">
        <v>42917</v>
      </c>
      <c r="C12" s="65"/>
      <c r="D12" s="65"/>
      <c r="E12" s="65"/>
    </row>
    <row r="13" spans="1:5" x14ac:dyDescent="0.25">
      <c r="A13" s="16"/>
      <c r="B13" s="60">
        <v>42948</v>
      </c>
      <c r="C13" s="65"/>
      <c r="D13" s="65"/>
      <c r="E13" s="65"/>
    </row>
    <row r="14" spans="1:5" x14ac:dyDescent="0.25">
      <c r="A14" s="16"/>
      <c r="B14" s="60">
        <v>42979</v>
      </c>
      <c r="C14" s="65"/>
      <c r="D14" s="65"/>
      <c r="E14" s="65"/>
    </row>
    <row r="15" spans="1:5" x14ac:dyDescent="0.25">
      <c r="A15" s="16"/>
      <c r="B15" s="60">
        <v>43009</v>
      </c>
      <c r="C15" s="65"/>
      <c r="D15" s="65"/>
      <c r="E15" s="65"/>
    </row>
    <row r="16" spans="1:5" x14ac:dyDescent="0.25">
      <c r="A16" s="16"/>
      <c r="B16" s="60">
        <v>43040</v>
      </c>
      <c r="C16" s="67"/>
      <c r="D16" s="67"/>
      <c r="E16" s="67"/>
    </row>
    <row r="17" spans="1:5" x14ac:dyDescent="0.25">
      <c r="A17" s="16"/>
      <c r="B17" s="79">
        <v>43070</v>
      </c>
      <c r="C17" s="80"/>
      <c r="D17" s="80"/>
      <c r="E17" s="80"/>
    </row>
    <row r="18" spans="1:5" x14ac:dyDescent="0.25">
      <c r="A18" s="16"/>
      <c r="B18" s="78">
        <v>2017</v>
      </c>
      <c r="C18" s="68">
        <v>12523.057999999999</v>
      </c>
      <c r="D18" s="68">
        <v>31063218.375661608</v>
      </c>
      <c r="E18" s="68">
        <f>+C18+D18</f>
        <v>31075741.433661606</v>
      </c>
    </row>
    <row r="19" spans="1:5" x14ac:dyDescent="0.25">
      <c r="A19" s="11"/>
      <c r="B19" s="100" t="s">
        <v>8</v>
      </c>
      <c r="C19" s="101"/>
      <c r="D19" s="101"/>
      <c r="E19" s="101"/>
    </row>
    <row r="20" spans="1:5" ht="92.25" customHeight="1" x14ac:dyDescent="0.25">
      <c r="A20" s="15"/>
      <c r="B20" s="102" t="s">
        <v>19</v>
      </c>
      <c r="C20" s="103"/>
      <c r="D20" s="103"/>
      <c r="E20" s="104"/>
    </row>
    <row r="21" spans="1:5" ht="84.75" customHeight="1" x14ac:dyDescent="0.25">
      <c r="A21" s="15"/>
      <c r="B21" s="102" t="s">
        <v>21</v>
      </c>
      <c r="C21" s="103"/>
      <c r="D21" s="103"/>
      <c r="E21" s="104"/>
    </row>
  </sheetData>
  <mergeCells count="2">
    <mergeCell ref="B20:E20"/>
    <mergeCell ref="B21:E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A5" sqref="A5"/>
    </sheetView>
  </sheetViews>
  <sheetFormatPr baseColWidth="10" defaultRowHeight="15" x14ac:dyDescent="0.25"/>
  <cols>
    <col min="2" max="2" width="15" customWidth="1"/>
    <col min="3" max="3" width="21.7109375" customWidth="1"/>
    <col min="4" max="4" width="22.5703125" customWidth="1"/>
    <col min="5" max="5" width="16.7109375" customWidth="1"/>
  </cols>
  <sheetData>
    <row r="1" spans="1:5" ht="26.25" x14ac:dyDescent="0.4">
      <c r="A1" s="10" t="s">
        <v>5</v>
      </c>
      <c r="B1" s="11"/>
      <c r="C1" s="11"/>
      <c r="D1" s="11"/>
      <c r="E1" s="44"/>
    </row>
    <row r="2" spans="1:5" ht="26.25" x14ac:dyDescent="0.4">
      <c r="A2" s="12" t="str">
        <f>+Portada!B6</f>
        <v>Cargo por Originación y/o Terminación en Red de Servicios Móviles</v>
      </c>
      <c r="B2" s="11"/>
      <c r="C2" s="11"/>
      <c r="D2" s="11"/>
      <c r="E2" s="11"/>
    </row>
    <row r="3" spans="1:5" ht="18.75" x14ac:dyDescent="0.3">
      <c r="A3" s="61" t="s">
        <v>30</v>
      </c>
      <c r="B3" s="11"/>
      <c r="C3" s="11"/>
      <c r="D3" s="11"/>
      <c r="E3" s="11"/>
    </row>
    <row r="4" spans="1:5" x14ac:dyDescent="0.25">
      <c r="A4" s="11"/>
      <c r="B4" s="18"/>
      <c r="C4" s="18"/>
      <c r="D4" s="18"/>
      <c r="E4" s="18"/>
    </row>
    <row r="5" spans="1:5" ht="45" x14ac:dyDescent="0.25">
      <c r="A5" s="16"/>
      <c r="B5" s="21" t="s">
        <v>6</v>
      </c>
      <c r="C5" s="21" t="s">
        <v>7</v>
      </c>
      <c r="D5" s="21" t="s">
        <v>9</v>
      </c>
      <c r="E5" s="21" t="s">
        <v>18</v>
      </c>
    </row>
    <row r="6" spans="1:5" x14ac:dyDescent="0.25">
      <c r="A6" s="16"/>
      <c r="B6" s="60">
        <v>42736</v>
      </c>
      <c r="C6" s="65"/>
      <c r="D6" s="65"/>
      <c r="E6" s="65"/>
    </row>
    <row r="7" spans="1:5" x14ac:dyDescent="0.25">
      <c r="A7" s="16"/>
      <c r="B7" s="60">
        <v>42767</v>
      </c>
      <c r="C7" s="65"/>
      <c r="D7" s="65"/>
      <c r="E7" s="65"/>
    </row>
    <row r="8" spans="1:5" x14ac:dyDescent="0.25">
      <c r="A8" s="16"/>
      <c r="B8" s="60">
        <v>42795</v>
      </c>
      <c r="C8" s="65"/>
      <c r="D8" s="65"/>
      <c r="E8" s="65"/>
    </row>
    <row r="9" spans="1:5" x14ac:dyDescent="0.25">
      <c r="A9" s="16"/>
      <c r="B9" s="60">
        <v>42826</v>
      </c>
      <c r="C9" s="65"/>
      <c r="D9" s="65"/>
      <c r="E9" s="65"/>
    </row>
    <row r="10" spans="1:5" x14ac:dyDescent="0.25">
      <c r="A10" s="16"/>
      <c r="B10" s="60">
        <v>42856</v>
      </c>
      <c r="C10" s="65"/>
      <c r="D10" s="65"/>
      <c r="E10" s="65"/>
    </row>
    <row r="11" spans="1:5" x14ac:dyDescent="0.25">
      <c r="A11" s="16"/>
      <c r="B11" s="60">
        <v>42887</v>
      </c>
      <c r="C11" s="65"/>
      <c r="D11" s="65"/>
      <c r="E11" s="65"/>
    </row>
    <row r="12" spans="1:5" x14ac:dyDescent="0.25">
      <c r="A12" s="16"/>
      <c r="B12" s="60">
        <v>42917</v>
      </c>
      <c r="C12" s="65"/>
      <c r="D12" s="65"/>
      <c r="E12" s="65"/>
    </row>
    <row r="13" spans="1:5" x14ac:dyDescent="0.25">
      <c r="A13" s="16"/>
      <c r="B13" s="60">
        <v>42948</v>
      </c>
      <c r="C13" s="65"/>
      <c r="D13" s="65"/>
      <c r="E13" s="65"/>
    </row>
    <row r="14" spans="1:5" x14ac:dyDescent="0.25">
      <c r="A14" s="16"/>
      <c r="B14" s="60">
        <v>42979</v>
      </c>
      <c r="C14" s="65"/>
      <c r="D14" s="65"/>
      <c r="E14" s="65"/>
    </row>
    <row r="15" spans="1:5" x14ac:dyDescent="0.25">
      <c r="A15" s="16"/>
      <c r="B15" s="60">
        <v>43009</v>
      </c>
      <c r="C15" s="65"/>
      <c r="D15" s="65"/>
      <c r="E15" s="65"/>
    </row>
    <row r="16" spans="1:5" x14ac:dyDescent="0.25">
      <c r="A16" s="16"/>
      <c r="B16" s="60">
        <v>43040</v>
      </c>
      <c r="C16" s="67"/>
      <c r="D16" s="67"/>
      <c r="E16" s="67"/>
    </row>
    <row r="17" spans="1:5" x14ac:dyDescent="0.25">
      <c r="A17" s="16"/>
      <c r="B17" s="79">
        <v>43070</v>
      </c>
      <c r="C17" s="80"/>
      <c r="D17" s="80"/>
      <c r="E17" s="80"/>
    </row>
    <row r="18" spans="1:5" x14ac:dyDescent="0.25">
      <c r="A18" s="16"/>
      <c r="B18" s="78">
        <v>2017</v>
      </c>
      <c r="C18" s="68">
        <v>3846.8903928000004</v>
      </c>
      <c r="D18" s="68">
        <v>15173079.38426799</v>
      </c>
      <c r="E18" s="68">
        <f>C18+D18</f>
        <v>15176926.27466079</v>
      </c>
    </row>
    <row r="19" spans="1:5" x14ac:dyDescent="0.25">
      <c r="A19" s="11"/>
      <c r="B19" s="100" t="s">
        <v>8</v>
      </c>
      <c r="C19" s="101"/>
      <c r="D19" s="101"/>
      <c r="E19" s="101"/>
    </row>
    <row r="20" spans="1:5" ht="92.25" customHeight="1" x14ac:dyDescent="0.25">
      <c r="A20" s="15"/>
      <c r="B20" s="102" t="s">
        <v>19</v>
      </c>
      <c r="C20" s="103"/>
      <c r="D20" s="103"/>
      <c r="E20" s="104"/>
    </row>
    <row r="21" spans="1:5" ht="84.75" customHeight="1" x14ac:dyDescent="0.25">
      <c r="A21" s="15"/>
      <c r="B21" s="102" t="s">
        <v>21</v>
      </c>
      <c r="C21" s="103"/>
      <c r="D21" s="103"/>
      <c r="E21" s="104"/>
    </row>
  </sheetData>
  <mergeCells count="2">
    <mergeCell ref="B20:E20"/>
    <mergeCell ref="B21:E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election activeCell="A5" sqref="A5"/>
    </sheetView>
  </sheetViews>
  <sheetFormatPr baseColWidth="10" defaultRowHeight="15" x14ac:dyDescent="0.25"/>
  <cols>
    <col min="2" max="2" width="15" customWidth="1"/>
    <col min="3" max="3" width="21.7109375" customWidth="1"/>
    <col min="4" max="4" width="20.85546875" customWidth="1"/>
    <col min="5" max="5" width="16.28515625" customWidth="1"/>
    <col min="7" max="7" width="16.7109375" customWidth="1"/>
  </cols>
  <sheetData>
    <row r="1" spans="1:5" ht="26.25" x14ac:dyDescent="0.4">
      <c r="A1" s="10" t="s">
        <v>5</v>
      </c>
      <c r="B1" s="11"/>
      <c r="C1" s="11"/>
      <c r="D1" s="11"/>
      <c r="E1" s="44"/>
    </row>
    <row r="2" spans="1:5" ht="26.25" x14ac:dyDescent="0.4">
      <c r="A2" s="12" t="str">
        <f>+Portada!B6</f>
        <v>Cargo por Originación y/o Terminación en Red de Servicios Móviles</v>
      </c>
      <c r="B2" s="11"/>
      <c r="C2" s="11"/>
      <c r="D2" s="11"/>
      <c r="E2" s="11"/>
    </row>
    <row r="3" spans="1:5" ht="18.75" x14ac:dyDescent="0.3">
      <c r="A3" s="61" t="s">
        <v>31</v>
      </c>
      <c r="B3" s="11"/>
      <c r="C3" s="11"/>
      <c r="D3" s="11"/>
      <c r="E3" s="11"/>
    </row>
    <row r="4" spans="1:5" x14ac:dyDescent="0.25">
      <c r="A4" s="11"/>
      <c r="B4" s="18"/>
      <c r="C4" s="18"/>
      <c r="D4" s="18"/>
      <c r="E4" s="18"/>
    </row>
    <row r="5" spans="1:5" ht="45" x14ac:dyDescent="0.25">
      <c r="A5" s="16"/>
      <c r="B5" s="21" t="s">
        <v>6</v>
      </c>
      <c r="C5" s="21" t="s">
        <v>7</v>
      </c>
      <c r="D5" s="21" t="s">
        <v>9</v>
      </c>
      <c r="E5" s="21" t="s">
        <v>18</v>
      </c>
    </row>
    <row r="6" spans="1:5" x14ac:dyDescent="0.25">
      <c r="A6" s="16"/>
      <c r="B6" s="60">
        <v>42736</v>
      </c>
      <c r="C6" s="65"/>
      <c r="D6" s="65"/>
      <c r="E6" s="65"/>
    </row>
    <row r="7" spans="1:5" x14ac:dyDescent="0.25">
      <c r="A7" s="16"/>
      <c r="B7" s="60">
        <v>42767</v>
      </c>
      <c r="C7" s="65"/>
      <c r="D7" s="65"/>
      <c r="E7" s="65"/>
    </row>
    <row r="8" spans="1:5" x14ac:dyDescent="0.25">
      <c r="A8" s="16"/>
      <c r="B8" s="60">
        <v>42795</v>
      </c>
      <c r="C8" s="65"/>
      <c r="D8" s="65"/>
      <c r="E8" s="65"/>
    </row>
    <row r="9" spans="1:5" x14ac:dyDescent="0.25">
      <c r="A9" s="16"/>
      <c r="B9" s="60">
        <v>42826</v>
      </c>
      <c r="C9" s="65"/>
      <c r="D9" s="65"/>
      <c r="E9" s="65"/>
    </row>
    <row r="10" spans="1:5" x14ac:dyDescent="0.25">
      <c r="A10" s="16"/>
      <c r="B10" s="60">
        <v>42856</v>
      </c>
      <c r="C10" s="65"/>
      <c r="D10" s="65"/>
      <c r="E10" s="65"/>
    </row>
    <row r="11" spans="1:5" x14ac:dyDescent="0.25">
      <c r="A11" s="16"/>
      <c r="B11" s="60">
        <v>42887</v>
      </c>
      <c r="C11" s="65"/>
      <c r="D11" s="65"/>
      <c r="E11" s="65"/>
    </row>
    <row r="12" spans="1:5" x14ac:dyDescent="0.25">
      <c r="A12" s="16"/>
      <c r="B12" s="60">
        <v>42917</v>
      </c>
      <c r="C12" s="65"/>
      <c r="D12" s="65"/>
      <c r="E12" s="65"/>
    </row>
    <row r="13" spans="1:5" x14ac:dyDescent="0.25">
      <c r="A13" s="16"/>
      <c r="B13" s="60">
        <v>42948</v>
      </c>
      <c r="C13" s="65"/>
      <c r="D13" s="65"/>
      <c r="E13" s="65"/>
    </row>
    <row r="14" spans="1:5" x14ac:dyDescent="0.25">
      <c r="A14" s="16"/>
      <c r="B14" s="60">
        <v>42979</v>
      </c>
      <c r="C14" s="65"/>
      <c r="D14" s="65"/>
      <c r="E14" s="65"/>
    </row>
    <row r="15" spans="1:5" x14ac:dyDescent="0.25">
      <c r="A15" s="16"/>
      <c r="B15" s="60">
        <v>43009</v>
      </c>
      <c r="C15" s="65"/>
      <c r="D15" s="65"/>
      <c r="E15" s="65"/>
    </row>
    <row r="16" spans="1:5" x14ac:dyDescent="0.25">
      <c r="A16" s="16"/>
      <c r="B16" s="60">
        <v>43040</v>
      </c>
      <c r="C16" s="67"/>
      <c r="D16" s="67"/>
      <c r="E16" s="67"/>
    </row>
    <row r="17" spans="1:5" x14ac:dyDescent="0.25">
      <c r="A17" s="16"/>
      <c r="B17" s="79">
        <v>43070</v>
      </c>
      <c r="C17" s="80"/>
      <c r="D17" s="80"/>
      <c r="E17" s="80"/>
    </row>
    <row r="18" spans="1:5" x14ac:dyDescent="0.25">
      <c r="A18" s="16"/>
      <c r="B18" s="78">
        <v>2017</v>
      </c>
      <c r="C18" s="68">
        <v>941.5300000000002</v>
      </c>
      <c r="D18" s="68">
        <v>5167004.9053099994</v>
      </c>
      <c r="E18" s="68">
        <f>C18+D18</f>
        <v>5167946.4353099996</v>
      </c>
    </row>
    <row r="19" spans="1:5" x14ac:dyDescent="0.25">
      <c r="A19" s="11"/>
      <c r="B19" s="100" t="s">
        <v>8</v>
      </c>
      <c r="C19" s="101"/>
      <c r="D19" s="101"/>
      <c r="E19" s="101"/>
    </row>
    <row r="20" spans="1:5" ht="92.25" customHeight="1" x14ac:dyDescent="0.25">
      <c r="A20" s="15"/>
      <c r="B20" s="102" t="s">
        <v>19</v>
      </c>
      <c r="C20" s="103"/>
      <c r="D20" s="103"/>
      <c r="E20" s="104"/>
    </row>
    <row r="21" spans="1:5" ht="84.75" customHeight="1" x14ac:dyDescent="0.25">
      <c r="A21" s="15"/>
      <c r="B21" s="102" t="s">
        <v>21</v>
      </c>
      <c r="C21" s="103"/>
      <c r="D21" s="103"/>
      <c r="E21" s="104"/>
    </row>
  </sheetData>
  <mergeCells count="2">
    <mergeCell ref="B20:E20"/>
    <mergeCell ref="B21:E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A5" sqref="A5"/>
    </sheetView>
  </sheetViews>
  <sheetFormatPr baseColWidth="10" defaultRowHeight="15" x14ac:dyDescent="0.25"/>
  <cols>
    <col min="2" max="2" width="15" customWidth="1"/>
    <col min="3" max="3" width="21.7109375" customWidth="1"/>
    <col min="4" max="4" width="22" customWidth="1"/>
    <col min="5" max="5" width="17.85546875" customWidth="1"/>
  </cols>
  <sheetData>
    <row r="1" spans="1:5" ht="26.25" x14ac:dyDescent="0.4">
      <c r="A1" s="10" t="s">
        <v>5</v>
      </c>
      <c r="B1" s="11"/>
      <c r="C1" s="11"/>
      <c r="D1" s="11"/>
      <c r="E1" s="44"/>
    </row>
    <row r="2" spans="1:5" ht="26.25" x14ac:dyDescent="0.4">
      <c r="A2" s="12" t="str">
        <f>+Portada!B6</f>
        <v>Cargo por Originación y/o Terminación en Red de Servicios Móviles</v>
      </c>
      <c r="B2" s="11"/>
      <c r="C2" s="11"/>
      <c r="D2" s="11"/>
      <c r="E2" s="11"/>
    </row>
    <row r="3" spans="1:5" ht="18.75" x14ac:dyDescent="0.3">
      <c r="A3" s="61" t="s">
        <v>32</v>
      </c>
      <c r="B3" s="11"/>
      <c r="C3" s="11"/>
      <c r="D3" s="11"/>
      <c r="E3" s="11"/>
    </row>
    <row r="4" spans="1:5" x14ac:dyDescent="0.25">
      <c r="A4" s="11"/>
      <c r="B4" s="18"/>
      <c r="C4" s="18"/>
      <c r="D4" s="18"/>
      <c r="E4" s="18"/>
    </row>
    <row r="5" spans="1:5" ht="45" x14ac:dyDescent="0.25">
      <c r="A5" s="16"/>
      <c r="B5" s="21" t="s">
        <v>6</v>
      </c>
      <c r="C5" s="21" t="s">
        <v>7</v>
      </c>
      <c r="D5" s="21" t="s">
        <v>9</v>
      </c>
      <c r="E5" s="21" t="s">
        <v>18</v>
      </c>
    </row>
    <row r="6" spans="1:5" x14ac:dyDescent="0.25">
      <c r="A6" s="16"/>
      <c r="B6" s="60">
        <v>42736</v>
      </c>
      <c r="C6" s="65"/>
      <c r="D6" s="65"/>
      <c r="E6" s="65"/>
    </row>
    <row r="7" spans="1:5" x14ac:dyDescent="0.25">
      <c r="A7" s="16"/>
      <c r="B7" s="60">
        <v>42767</v>
      </c>
      <c r="C7" s="65"/>
      <c r="D7" s="65"/>
      <c r="E7" s="65"/>
    </row>
    <row r="8" spans="1:5" x14ac:dyDescent="0.25">
      <c r="A8" s="16"/>
      <c r="B8" s="60">
        <v>42795</v>
      </c>
      <c r="C8" s="65"/>
      <c r="D8" s="65"/>
      <c r="E8" s="65"/>
    </row>
    <row r="9" spans="1:5" x14ac:dyDescent="0.25">
      <c r="A9" s="16"/>
      <c r="B9" s="60">
        <v>42826</v>
      </c>
      <c r="C9" s="65"/>
      <c r="D9" s="65"/>
      <c r="E9" s="65"/>
    </row>
    <row r="10" spans="1:5" x14ac:dyDescent="0.25">
      <c r="A10" s="16"/>
      <c r="B10" s="60">
        <v>42856</v>
      </c>
      <c r="C10" s="65"/>
      <c r="D10" s="65"/>
      <c r="E10" s="65"/>
    </row>
    <row r="11" spans="1:5" x14ac:dyDescent="0.25">
      <c r="A11" s="16"/>
      <c r="B11" s="60">
        <v>42887</v>
      </c>
      <c r="C11" s="65"/>
      <c r="D11" s="65"/>
      <c r="E11" s="65"/>
    </row>
    <row r="12" spans="1:5" x14ac:dyDescent="0.25">
      <c r="A12" s="16"/>
      <c r="B12" s="60">
        <v>42917</v>
      </c>
      <c r="C12" s="65"/>
      <c r="D12" s="65"/>
      <c r="E12" s="65"/>
    </row>
    <row r="13" spans="1:5" x14ac:dyDescent="0.25">
      <c r="A13" s="16"/>
      <c r="B13" s="60">
        <v>42948</v>
      </c>
      <c r="C13" s="65"/>
      <c r="D13" s="65"/>
      <c r="E13" s="65"/>
    </row>
    <row r="14" spans="1:5" x14ac:dyDescent="0.25">
      <c r="A14" s="16"/>
      <c r="B14" s="60">
        <v>42979</v>
      </c>
      <c r="C14" s="65"/>
      <c r="D14" s="65"/>
      <c r="E14" s="65"/>
    </row>
    <row r="15" spans="1:5" x14ac:dyDescent="0.25">
      <c r="A15" s="16"/>
      <c r="B15" s="60">
        <v>43009</v>
      </c>
      <c r="C15" s="65"/>
      <c r="D15" s="65"/>
      <c r="E15" s="65"/>
    </row>
    <row r="16" spans="1:5" x14ac:dyDescent="0.25">
      <c r="A16" s="16"/>
      <c r="B16" s="60">
        <v>43040</v>
      </c>
      <c r="C16" s="67"/>
      <c r="D16" s="67"/>
      <c r="E16" s="67"/>
    </row>
    <row r="17" spans="1:5" x14ac:dyDescent="0.25">
      <c r="A17" s="16"/>
      <c r="B17" s="79">
        <v>43070</v>
      </c>
      <c r="C17" s="80"/>
      <c r="D17" s="80"/>
      <c r="E17" s="80"/>
    </row>
    <row r="18" spans="1:5" x14ac:dyDescent="0.25">
      <c r="A18" s="16"/>
      <c r="B18" s="78">
        <v>2017</v>
      </c>
      <c r="C18" s="68">
        <v>14906.944555442002</v>
      </c>
      <c r="D18" s="68">
        <v>33909381.733611643</v>
      </c>
      <c r="E18" s="68">
        <f>C18+D18</f>
        <v>33924288.678167082</v>
      </c>
    </row>
    <row r="19" spans="1:5" x14ac:dyDescent="0.25">
      <c r="A19" s="11"/>
      <c r="B19" s="100" t="s">
        <v>8</v>
      </c>
      <c r="C19" s="101"/>
      <c r="D19" s="101"/>
      <c r="E19" s="101"/>
    </row>
    <row r="20" spans="1:5" ht="92.25" customHeight="1" x14ac:dyDescent="0.25">
      <c r="A20" s="15"/>
      <c r="B20" s="102" t="s">
        <v>19</v>
      </c>
      <c r="C20" s="103"/>
      <c r="D20" s="103"/>
      <c r="E20" s="104"/>
    </row>
    <row r="21" spans="1:5" ht="84.75" customHeight="1" x14ac:dyDescent="0.25">
      <c r="A21" s="15"/>
      <c r="B21" s="102" t="s">
        <v>21</v>
      </c>
      <c r="C21" s="103"/>
      <c r="D21" s="103"/>
      <c r="E21" s="104"/>
    </row>
  </sheetData>
  <mergeCells count="2">
    <mergeCell ref="B20:E20"/>
    <mergeCell ref="B21:E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T30"/>
  <sheetViews>
    <sheetView zoomScaleNormal="100" workbookViewId="0">
      <selection activeCell="A4" sqref="A4"/>
    </sheetView>
  </sheetViews>
  <sheetFormatPr baseColWidth="10" defaultRowHeight="15" x14ac:dyDescent="0.25"/>
  <cols>
    <col min="1" max="1" width="7.28515625" style="11" customWidth="1"/>
    <col min="2" max="2" width="17.140625" style="11" customWidth="1"/>
    <col min="3" max="3" width="24.85546875" style="11" customWidth="1"/>
    <col min="4" max="4" width="23.28515625" style="11" customWidth="1"/>
    <col min="5" max="5" width="21.42578125" style="11" customWidth="1"/>
    <col min="6" max="6" width="11.42578125" style="11"/>
    <col min="7" max="7" width="14.85546875" style="11" customWidth="1"/>
    <col min="8" max="8" width="16.28515625" style="11" customWidth="1"/>
    <col min="9" max="9" width="14" style="11" customWidth="1"/>
    <col min="10" max="10" width="11.42578125" style="11"/>
    <col min="11" max="11" width="14.140625" style="11" customWidth="1"/>
    <col min="12" max="12" width="12.28515625" style="11" customWidth="1"/>
    <col min="13" max="13" width="13.7109375" style="11" customWidth="1"/>
    <col min="14" max="14" width="11.42578125" style="11"/>
    <col min="15" max="15" width="9.5703125" style="11" customWidth="1"/>
    <col min="16" max="16" width="12.42578125" style="11" customWidth="1"/>
    <col min="17" max="17" width="13.85546875" style="11" customWidth="1"/>
    <col min="18" max="16384" width="11.42578125" style="11"/>
  </cols>
  <sheetData>
    <row r="1" spans="1:20" ht="33" customHeight="1" thickBot="1" x14ac:dyDescent="0.45">
      <c r="A1" s="10" t="s">
        <v>5</v>
      </c>
      <c r="E1" s="44"/>
      <c r="O1" s="18"/>
      <c r="P1" s="18"/>
      <c r="Q1" s="18"/>
      <c r="R1" s="18"/>
      <c r="S1" s="18"/>
    </row>
    <row r="2" spans="1:20" ht="23.25" customHeight="1" thickTop="1" x14ac:dyDescent="0.4">
      <c r="A2" s="12" t="str">
        <f>+Portada!B6</f>
        <v>Cargo por Originación y/o Terminación en Red de Servicios Móviles</v>
      </c>
      <c r="N2" s="16"/>
      <c r="O2" s="27"/>
      <c r="P2" s="28"/>
      <c r="Q2" s="28"/>
      <c r="R2" s="28"/>
      <c r="S2" s="29"/>
      <c r="T2" s="17"/>
    </row>
    <row r="3" spans="1:20" ht="18.75" x14ac:dyDescent="0.3">
      <c r="A3" s="61" t="s">
        <v>26</v>
      </c>
      <c r="N3" s="16"/>
      <c r="O3" s="30"/>
      <c r="S3" s="31"/>
      <c r="T3" s="17"/>
    </row>
    <row r="4" spans="1:20" ht="21" x14ac:dyDescent="0.35">
      <c r="B4" s="18"/>
      <c r="C4" s="18"/>
      <c r="D4" s="18"/>
      <c r="E4" s="18"/>
      <c r="N4" s="16"/>
      <c r="O4" s="30"/>
      <c r="P4" s="22" t="s">
        <v>15</v>
      </c>
      <c r="S4" s="31"/>
      <c r="T4" s="17"/>
    </row>
    <row r="5" spans="1:20" ht="48" customHeight="1" x14ac:dyDescent="0.25">
      <c r="A5" s="16"/>
      <c r="B5" s="21" t="s">
        <v>6</v>
      </c>
      <c r="C5" s="21" t="s">
        <v>35</v>
      </c>
      <c r="D5" s="21" t="s">
        <v>36</v>
      </c>
      <c r="E5" s="21" t="s">
        <v>18</v>
      </c>
      <c r="F5" s="17"/>
      <c r="G5" s="21" t="s">
        <v>40</v>
      </c>
      <c r="H5" s="21" t="s">
        <v>41</v>
      </c>
      <c r="I5" s="21" t="s">
        <v>42</v>
      </c>
      <c r="K5" s="39" t="s">
        <v>43</v>
      </c>
      <c r="L5" s="25" t="s">
        <v>44</v>
      </c>
      <c r="M5" s="25" t="s">
        <v>45</v>
      </c>
      <c r="N5" s="16"/>
      <c r="O5" s="30"/>
      <c r="P5" s="24" t="s">
        <v>13</v>
      </c>
      <c r="Q5" s="23"/>
      <c r="R5" s="23"/>
      <c r="S5" s="32"/>
      <c r="T5" s="17"/>
    </row>
    <row r="6" spans="1:20" x14ac:dyDescent="0.25">
      <c r="A6" s="16"/>
      <c r="B6" s="60">
        <v>42736</v>
      </c>
      <c r="C6" s="65"/>
      <c r="D6" s="65"/>
      <c r="E6" s="65"/>
      <c r="F6" s="17"/>
      <c r="G6" s="87">
        <v>2.1593146026134491</v>
      </c>
      <c r="H6" s="87">
        <v>37.967455387115479</v>
      </c>
      <c r="I6" s="88">
        <f>+H6/G6</f>
        <v>17.583105000615902</v>
      </c>
      <c r="J6" s="16"/>
      <c r="K6" s="82" t="s">
        <v>34</v>
      </c>
      <c r="L6" s="83"/>
      <c r="M6" s="83"/>
      <c r="N6" s="16"/>
      <c r="O6" s="30"/>
      <c r="P6" s="38"/>
      <c r="Q6" s="38"/>
      <c r="R6" s="23"/>
      <c r="S6" s="32"/>
      <c r="T6" s="17"/>
    </row>
    <row r="7" spans="1:20" ht="15.75" x14ac:dyDescent="0.25">
      <c r="A7" s="16"/>
      <c r="B7" s="60">
        <v>42767</v>
      </c>
      <c r="C7" s="65"/>
      <c r="D7" s="65"/>
      <c r="E7" s="65"/>
      <c r="F7" s="17"/>
      <c r="G7" s="17" t="s">
        <v>33</v>
      </c>
      <c r="H7" s="17"/>
      <c r="K7" s="82" t="s">
        <v>23</v>
      </c>
      <c r="L7" s="84"/>
      <c r="M7" s="84"/>
      <c r="N7" s="16"/>
      <c r="O7" s="37"/>
      <c r="P7" s="70">
        <f>+K8</f>
        <v>6.6100000000000004E-3</v>
      </c>
      <c r="Q7" s="70">
        <f>+L8*C18/(C18+D18)+M8*D18/(C18+D18)</f>
        <v>6.6100000000000004E-3</v>
      </c>
      <c r="R7" s="46" t="str">
        <f>+IF(P7=Q7,"VERIFICADO","NO CUMPLE")</f>
        <v>VERIFICADO</v>
      </c>
      <c r="S7" s="32"/>
      <c r="T7" s="17"/>
    </row>
    <row r="8" spans="1:20" x14ac:dyDescent="0.25">
      <c r="A8" s="16"/>
      <c r="B8" s="60">
        <v>42795</v>
      </c>
      <c r="C8" s="65"/>
      <c r="D8" s="65"/>
      <c r="E8" s="65"/>
      <c r="F8" s="17"/>
      <c r="G8" s="17"/>
      <c r="H8" s="17"/>
      <c r="J8" s="69"/>
      <c r="K8" s="85">
        <v>6.6100000000000004E-3</v>
      </c>
      <c r="L8" s="86">
        <f>+(K8*(C18+D18)*G6)/(C18*G6+D18*H6)</f>
        <v>3.7606294522522641E-4</v>
      </c>
      <c r="M8" s="86">
        <f>+(K8*(C18+D18)*H6)/(C18*G6+D18*H6)</f>
        <v>6.6123542527360231E-3</v>
      </c>
      <c r="N8" s="16"/>
      <c r="O8" s="30"/>
      <c r="P8" s="47"/>
      <c r="Q8" s="47"/>
      <c r="R8" s="45"/>
      <c r="S8" s="32"/>
      <c r="T8" s="17"/>
    </row>
    <row r="9" spans="1:20" ht="15" customHeight="1" x14ac:dyDescent="0.25">
      <c r="A9" s="16"/>
      <c r="B9" s="60">
        <v>42826</v>
      </c>
      <c r="C9" s="65"/>
      <c r="D9" s="65"/>
      <c r="E9" s="65"/>
      <c r="F9" s="17"/>
      <c r="G9" s="98" t="s">
        <v>10</v>
      </c>
      <c r="K9" s="20"/>
      <c r="L9" s="20"/>
      <c r="M9" s="20"/>
      <c r="O9" s="30"/>
      <c r="P9" s="48" t="s">
        <v>14</v>
      </c>
      <c r="Q9" s="49"/>
      <c r="R9" s="45"/>
      <c r="S9" s="32"/>
      <c r="T9" s="17"/>
    </row>
    <row r="10" spans="1:20" x14ac:dyDescent="0.25">
      <c r="A10" s="16"/>
      <c r="B10" s="60">
        <v>42856</v>
      </c>
      <c r="C10" s="65"/>
      <c r="D10" s="65"/>
      <c r="E10" s="65"/>
      <c r="F10" s="17"/>
      <c r="G10" s="99" t="s">
        <v>37</v>
      </c>
      <c r="H10" s="17"/>
      <c r="J10" s="20"/>
      <c r="K10" s="20"/>
      <c r="L10" s="20"/>
      <c r="M10" s="20"/>
      <c r="N10" s="16"/>
      <c r="O10" s="30"/>
      <c r="P10" s="49"/>
      <c r="Q10" s="49"/>
      <c r="R10" s="45"/>
      <c r="S10" s="32"/>
      <c r="T10" s="17"/>
    </row>
    <row r="11" spans="1:20" ht="15.75" x14ac:dyDescent="0.25">
      <c r="A11" s="16"/>
      <c r="B11" s="60">
        <v>42887</v>
      </c>
      <c r="C11" s="65"/>
      <c r="D11" s="65"/>
      <c r="E11" s="65"/>
      <c r="F11" s="17"/>
      <c r="G11" s="99" t="s">
        <v>28</v>
      </c>
      <c r="H11" s="17"/>
      <c r="N11" s="16"/>
      <c r="O11" s="30"/>
      <c r="P11" s="50">
        <f>+H6/G6</f>
        <v>17.583105000615902</v>
      </c>
      <c r="Q11" s="50">
        <f>+M8/L8</f>
        <v>17.583105000615902</v>
      </c>
      <c r="R11" s="46" t="str">
        <f>+IF(P11=Q11,"VERIFICADO","NO CUMPLE")</f>
        <v>VERIFICADO</v>
      </c>
      <c r="S11" s="32"/>
      <c r="T11" s="17"/>
    </row>
    <row r="12" spans="1:20" x14ac:dyDescent="0.25">
      <c r="A12" s="16"/>
      <c r="B12" s="60">
        <v>42917</v>
      </c>
      <c r="C12" s="65"/>
      <c r="D12" s="65"/>
      <c r="E12" s="65"/>
      <c r="F12" s="17"/>
      <c r="G12" s="99" t="s">
        <v>46</v>
      </c>
      <c r="H12" s="17"/>
      <c r="N12" s="16"/>
      <c r="O12" s="30"/>
      <c r="R12" s="23"/>
      <c r="S12" s="32"/>
      <c r="T12" s="17"/>
    </row>
    <row r="13" spans="1:20" ht="15.75" thickBot="1" x14ac:dyDescent="0.3">
      <c r="A13" s="16"/>
      <c r="B13" s="60">
        <v>42948</v>
      </c>
      <c r="C13" s="65"/>
      <c r="D13" s="65"/>
      <c r="E13" s="65"/>
      <c r="F13" s="17"/>
      <c r="G13" s="99" t="s">
        <v>38</v>
      </c>
      <c r="H13" s="17"/>
      <c r="N13" s="16"/>
      <c r="O13" s="33"/>
      <c r="P13" s="34"/>
      <c r="Q13" s="34"/>
      <c r="R13" s="35"/>
      <c r="S13" s="36"/>
      <c r="T13" s="17"/>
    </row>
    <row r="14" spans="1:20" ht="15.75" thickTop="1" x14ac:dyDescent="0.25">
      <c r="A14" s="16"/>
      <c r="B14" s="60">
        <v>42979</v>
      </c>
      <c r="C14" s="65"/>
      <c r="D14" s="65"/>
      <c r="E14" s="65"/>
      <c r="F14" s="17"/>
      <c r="G14" s="99" t="s">
        <v>39</v>
      </c>
      <c r="H14" s="17"/>
      <c r="O14" s="20"/>
      <c r="P14" s="26"/>
      <c r="Q14" s="26"/>
      <c r="R14" s="26"/>
      <c r="S14" s="26"/>
    </row>
    <row r="15" spans="1:20" x14ac:dyDescent="0.25">
      <c r="A15" s="16"/>
      <c r="B15" s="60">
        <v>43009</v>
      </c>
      <c r="C15" s="65"/>
      <c r="D15" s="65"/>
      <c r="E15" s="65"/>
      <c r="F15" s="17"/>
      <c r="G15" s="17"/>
      <c r="H15" s="17"/>
    </row>
    <row r="16" spans="1:20" x14ac:dyDescent="0.25">
      <c r="A16" s="16"/>
      <c r="B16" s="60">
        <v>43040</v>
      </c>
      <c r="C16" s="67"/>
      <c r="D16" s="67"/>
      <c r="E16" s="67"/>
      <c r="F16" s="17"/>
      <c r="H16" s="17"/>
    </row>
    <row r="17" spans="1:14" x14ac:dyDescent="0.25">
      <c r="A17" s="16"/>
      <c r="B17" s="79">
        <v>43070</v>
      </c>
      <c r="C17" s="80"/>
      <c r="D17" s="80"/>
      <c r="E17" s="80"/>
      <c r="F17" s="17"/>
      <c r="G17" s="17"/>
      <c r="H17" s="17"/>
    </row>
    <row r="18" spans="1:14" x14ac:dyDescent="0.25">
      <c r="A18" s="16"/>
      <c r="B18" s="78" t="s">
        <v>27</v>
      </c>
      <c r="C18" s="68">
        <f>+'América Móvil'!C18+Entel!C18+Viettel!C18+Telefónica!C18</f>
        <v>32218.422948242001</v>
      </c>
      <c r="D18" s="68">
        <f>+'América Móvil'!D18+Entel!D18+Viettel!D18+Telefónica!D18</f>
        <v>85312684.398851246</v>
      </c>
      <c r="E18" s="68">
        <f>SUM(C18:D18)</f>
        <v>85344902.821799487</v>
      </c>
      <c r="F18" s="17"/>
      <c r="G18" s="17"/>
      <c r="H18" s="17"/>
    </row>
    <row r="19" spans="1:14" x14ac:dyDescent="0.25">
      <c r="M19" s="71"/>
    </row>
    <row r="20" spans="1:14" x14ac:dyDescent="0.25">
      <c r="B20" s="13"/>
      <c r="C20" s="66"/>
      <c r="D20" s="66"/>
      <c r="E20" s="66"/>
    </row>
    <row r="21" spans="1:14" s="15" customFormat="1" x14ac:dyDescent="0.25">
      <c r="B21" s="92"/>
      <c r="C21" s="93"/>
      <c r="D21" s="93"/>
      <c r="E21" s="94"/>
      <c r="K21" s="11"/>
      <c r="L21" s="11"/>
      <c r="M21" s="11"/>
    </row>
    <row r="22" spans="1:14" s="15" customFormat="1" x14ac:dyDescent="0.25">
      <c r="B22" s="92"/>
      <c r="C22" s="93"/>
      <c r="D22" s="93"/>
      <c r="E22" s="94"/>
      <c r="L22" s="74"/>
      <c r="M22" s="74"/>
    </row>
    <row r="23" spans="1:14" s="15" customFormat="1" ht="28.5" customHeight="1" x14ac:dyDescent="0.25">
      <c r="B23" s="95"/>
      <c r="C23" s="96"/>
      <c r="D23" s="96"/>
      <c r="E23" s="97"/>
      <c r="M23" s="72"/>
      <c r="N23" s="75"/>
    </row>
    <row r="30" spans="1:14" x14ac:dyDescent="0.25">
      <c r="C30" s="20"/>
      <c r="D30" s="20"/>
      <c r="E30" s="20"/>
    </row>
  </sheetData>
  <mergeCells count="3">
    <mergeCell ref="B21:E21"/>
    <mergeCell ref="B22:E22"/>
    <mergeCell ref="B23:E23"/>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T24"/>
  <sheetViews>
    <sheetView topLeftCell="E1" zoomScaleNormal="100" workbookViewId="0">
      <selection activeCell="A5" sqref="A5"/>
    </sheetView>
  </sheetViews>
  <sheetFormatPr baseColWidth="10" defaultRowHeight="15" x14ac:dyDescent="0.25"/>
  <cols>
    <col min="1" max="1" width="7.28515625" style="11" customWidth="1"/>
    <col min="2" max="2" width="17.140625" style="11" customWidth="1"/>
    <col min="3" max="3" width="24.85546875" style="11" customWidth="1"/>
    <col min="4" max="4" width="22.85546875" style="11" customWidth="1"/>
    <col min="5" max="5" width="21.42578125" style="11" customWidth="1"/>
    <col min="6" max="6" width="10.5703125" style="11" customWidth="1"/>
    <col min="7" max="7" width="14.85546875" style="11" customWidth="1"/>
    <col min="8" max="8" width="16.5703125" style="11" customWidth="1"/>
    <col min="9" max="9" width="14" style="11" customWidth="1"/>
    <col min="10" max="10" width="8" style="11" customWidth="1"/>
    <col min="11" max="11" width="14.140625" style="11" customWidth="1"/>
    <col min="12" max="12" width="11.42578125" style="11" customWidth="1"/>
    <col min="13" max="13" width="13.7109375" style="11" customWidth="1"/>
    <col min="14" max="14" width="14.5703125" style="11" customWidth="1"/>
    <col min="15" max="15" width="9.5703125" style="11" customWidth="1"/>
    <col min="16" max="16" width="12.42578125" style="11" customWidth="1"/>
    <col min="17" max="17" width="13.85546875" style="11" customWidth="1"/>
    <col min="18" max="16384" width="11.42578125" style="11"/>
  </cols>
  <sheetData>
    <row r="1" spans="1:20" ht="33" customHeight="1" thickBot="1" x14ac:dyDescent="0.45">
      <c r="A1" s="10" t="s">
        <v>5</v>
      </c>
      <c r="E1" s="44" t="str">
        <f>+IF(Portada!D7="NO","NO SE BRINDA ESTA FACILIDAD"," ")</f>
        <v xml:space="preserve"> </v>
      </c>
      <c r="O1" s="18"/>
      <c r="P1" s="18"/>
      <c r="Q1" s="18"/>
      <c r="R1" s="18"/>
      <c r="S1" s="18"/>
    </row>
    <row r="2" spans="1:20" ht="23.25" customHeight="1" thickTop="1" x14ac:dyDescent="0.4">
      <c r="A2" s="63" t="str">
        <f>+Portada!B7</f>
        <v>Cargo por Acceso a Teléfonos Públicos Úrbanos</v>
      </c>
      <c r="B2" s="23"/>
      <c r="C2" s="23"/>
      <c r="D2" s="23"/>
      <c r="E2" s="23"/>
      <c r="N2" s="16"/>
      <c r="O2" s="27"/>
      <c r="P2" s="28"/>
      <c r="Q2" s="28"/>
      <c r="R2" s="28"/>
      <c r="S2" s="29"/>
      <c r="T2" s="17"/>
    </row>
    <row r="3" spans="1:20" ht="18.75" x14ac:dyDescent="0.3">
      <c r="A3" s="61" t="str">
        <f>+Telefónica!A3</f>
        <v>Telefónica del Perú</v>
      </c>
      <c r="N3" s="16"/>
      <c r="O3" s="30"/>
      <c r="S3" s="31"/>
      <c r="T3" s="17"/>
    </row>
    <row r="4" spans="1:20" ht="21" x14ac:dyDescent="0.35">
      <c r="B4" s="18"/>
      <c r="C4" s="18"/>
      <c r="D4" s="18"/>
      <c r="E4" s="18"/>
      <c r="N4" s="16"/>
      <c r="O4" s="30"/>
      <c r="P4" s="22" t="s">
        <v>15</v>
      </c>
      <c r="S4" s="31"/>
      <c r="T4" s="17"/>
    </row>
    <row r="5" spans="1:20" ht="54" customHeight="1" x14ac:dyDescent="0.25">
      <c r="A5" s="16"/>
      <c r="B5" s="21" t="s">
        <v>6</v>
      </c>
      <c r="C5" s="21" t="s">
        <v>35</v>
      </c>
      <c r="D5" s="21" t="s">
        <v>47</v>
      </c>
      <c r="E5" s="21" t="s">
        <v>18</v>
      </c>
      <c r="F5" s="17"/>
      <c r="G5" s="21" t="s">
        <v>40</v>
      </c>
      <c r="H5" s="21" t="s">
        <v>41</v>
      </c>
      <c r="I5" s="21" t="s">
        <v>42</v>
      </c>
      <c r="K5" s="39" t="s">
        <v>43</v>
      </c>
      <c r="L5" s="25" t="s">
        <v>44</v>
      </c>
      <c r="M5" s="25" t="s">
        <v>45</v>
      </c>
      <c r="N5" s="16"/>
      <c r="O5" s="30"/>
      <c r="P5" s="24" t="s">
        <v>13</v>
      </c>
      <c r="Q5" s="23"/>
      <c r="R5" s="23"/>
      <c r="S5" s="32"/>
      <c r="T5" s="17"/>
    </row>
    <row r="6" spans="1:20" x14ac:dyDescent="0.25">
      <c r="A6" s="16"/>
      <c r="B6" s="60">
        <v>42736</v>
      </c>
      <c r="C6" s="65"/>
      <c r="D6" s="65"/>
      <c r="E6" s="65"/>
      <c r="F6" s="17"/>
      <c r="G6" s="89">
        <v>2.1593146026134491</v>
      </c>
      <c r="H6" s="89">
        <v>37.967455387115479</v>
      </c>
      <c r="I6" s="89">
        <f>+H6/G6</f>
        <v>17.583105000615902</v>
      </c>
      <c r="J6" s="16"/>
      <c r="K6" s="82" t="s">
        <v>24</v>
      </c>
      <c r="L6" s="83"/>
      <c r="M6" s="83"/>
      <c r="N6" s="16"/>
      <c r="O6" s="30"/>
      <c r="P6" s="38"/>
      <c r="Q6" s="38"/>
      <c r="R6" s="23"/>
      <c r="S6" s="32"/>
      <c r="T6" s="17"/>
    </row>
    <row r="7" spans="1:20" ht="15.75" x14ac:dyDescent="0.25">
      <c r="A7" s="16"/>
      <c r="B7" s="60">
        <v>42767</v>
      </c>
      <c r="C7" s="65"/>
      <c r="D7" s="65"/>
      <c r="E7" s="65"/>
      <c r="F7" s="17"/>
      <c r="G7" s="17"/>
      <c r="H7" s="17"/>
      <c r="K7" s="82" t="s">
        <v>23</v>
      </c>
      <c r="L7" s="84"/>
      <c r="M7" s="84"/>
      <c r="N7" s="16"/>
      <c r="O7" s="37"/>
      <c r="P7" s="50">
        <f>+K8</f>
        <v>0.22309999999999999</v>
      </c>
      <c r="Q7" s="50">
        <f>+L8*C18/(C18+D18)+M8*D18/(C18+D18)</f>
        <v>0.22309999999999999</v>
      </c>
      <c r="R7" s="46" t="str">
        <f>+IF(P7=Q7,"VERIFICADO","NO CUMPLE")</f>
        <v>VERIFICADO</v>
      </c>
      <c r="S7" s="32"/>
      <c r="T7" s="17"/>
    </row>
    <row r="8" spans="1:20" x14ac:dyDescent="0.25">
      <c r="A8" s="16"/>
      <c r="B8" s="60">
        <v>42795</v>
      </c>
      <c r="C8" s="65"/>
      <c r="D8" s="65"/>
      <c r="E8" s="65"/>
      <c r="F8" s="17"/>
      <c r="G8" s="17"/>
      <c r="H8" s="17"/>
      <c r="K8" s="85">
        <v>0.22309999999999999</v>
      </c>
      <c r="L8" s="86">
        <f>+(K8*(C18+D18)*G6)/(C18*G6+D18*H6)</f>
        <v>1.3460632144581852E-2</v>
      </c>
      <c r="M8" s="86">
        <f>+(K8*(C18+D18)*H6)/(C18*G6+D18*H6)</f>
        <v>0.23667970837284832</v>
      </c>
      <c r="N8" s="16"/>
      <c r="O8" s="30"/>
      <c r="P8" s="47"/>
      <c r="Q8" s="47"/>
      <c r="R8" s="45"/>
      <c r="S8" s="32"/>
      <c r="T8" s="17"/>
    </row>
    <row r="9" spans="1:20" ht="15" customHeight="1" x14ac:dyDescent="0.25">
      <c r="A9" s="16"/>
      <c r="B9" s="60">
        <v>42826</v>
      </c>
      <c r="C9" s="65"/>
      <c r="D9" s="65"/>
      <c r="E9" s="65"/>
      <c r="F9" s="17"/>
      <c r="G9" s="98" t="s">
        <v>10</v>
      </c>
      <c r="O9" s="30"/>
      <c r="P9" s="48" t="s">
        <v>14</v>
      </c>
      <c r="Q9" s="49"/>
      <c r="R9" s="45"/>
      <c r="S9" s="32"/>
      <c r="T9" s="17"/>
    </row>
    <row r="10" spans="1:20" x14ac:dyDescent="0.25">
      <c r="A10" s="16"/>
      <c r="B10" s="60">
        <v>42856</v>
      </c>
      <c r="C10" s="65"/>
      <c r="D10" s="65"/>
      <c r="E10" s="65"/>
      <c r="F10" s="17"/>
      <c r="G10" s="99" t="s">
        <v>37</v>
      </c>
      <c r="H10" s="17"/>
      <c r="O10" s="30"/>
      <c r="P10" s="49"/>
      <c r="Q10" s="49"/>
      <c r="R10" s="45"/>
      <c r="S10" s="32"/>
      <c r="T10" s="17"/>
    </row>
    <row r="11" spans="1:20" ht="15.75" x14ac:dyDescent="0.25">
      <c r="A11" s="16"/>
      <c r="B11" s="60">
        <v>42887</v>
      </c>
      <c r="C11" s="65"/>
      <c r="D11" s="65"/>
      <c r="E11" s="65"/>
      <c r="F11" s="17"/>
      <c r="G11" s="99" t="s">
        <v>28</v>
      </c>
      <c r="H11" s="17"/>
      <c r="O11" s="30"/>
      <c r="P11" s="50">
        <f>+H6/G6</f>
        <v>17.583105000615902</v>
      </c>
      <c r="Q11" s="50">
        <f>+M8/L8</f>
        <v>17.583105000615902</v>
      </c>
      <c r="R11" s="46" t="str">
        <f>+IF(P11=Q11,"VERIFICADO","NO CUMPLE")</f>
        <v>VERIFICADO</v>
      </c>
      <c r="S11" s="32"/>
      <c r="T11" s="17"/>
    </row>
    <row r="12" spans="1:20" x14ac:dyDescent="0.25">
      <c r="A12" s="16"/>
      <c r="B12" s="60">
        <v>42917</v>
      </c>
      <c r="C12" s="65"/>
      <c r="D12" s="65"/>
      <c r="E12" s="65"/>
      <c r="F12" s="17"/>
      <c r="G12" s="99" t="s">
        <v>46</v>
      </c>
      <c r="H12" s="17"/>
      <c r="O12" s="30"/>
      <c r="R12" s="23"/>
      <c r="S12" s="32"/>
      <c r="T12" s="17"/>
    </row>
    <row r="13" spans="1:20" ht="15.75" thickBot="1" x14ac:dyDescent="0.3">
      <c r="A13" s="16"/>
      <c r="B13" s="60">
        <v>42948</v>
      </c>
      <c r="C13" s="65"/>
      <c r="D13" s="65"/>
      <c r="E13" s="65"/>
      <c r="F13" s="17"/>
      <c r="G13" s="99" t="s">
        <v>38</v>
      </c>
      <c r="H13" s="17"/>
      <c r="O13" s="33"/>
      <c r="P13" s="34"/>
      <c r="Q13" s="34"/>
      <c r="R13" s="35"/>
      <c r="S13" s="36"/>
      <c r="T13" s="17"/>
    </row>
    <row r="14" spans="1:20" ht="15.75" thickTop="1" x14ac:dyDescent="0.25">
      <c r="A14" s="16"/>
      <c r="B14" s="60">
        <v>42979</v>
      </c>
      <c r="C14" s="65"/>
      <c r="D14" s="65"/>
      <c r="E14" s="65"/>
      <c r="F14" s="17"/>
      <c r="G14" s="99" t="s">
        <v>39</v>
      </c>
      <c r="H14" s="17"/>
      <c r="O14" s="20"/>
      <c r="P14" s="26"/>
      <c r="Q14" s="26"/>
      <c r="R14" s="26"/>
      <c r="S14" s="26"/>
    </row>
    <row r="15" spans="1:20" x14ac:dyDescent="0.25">
      <c r="A15" s="16"/>
      <c r="B15" s="60">
        <v>43009</v>
      </c>
      <c r="C15" s="65"/>
      <c r="D15" s="65"/>
      <c r="E15" s="65"/>
      <c r="F15" s="17"/>
      <c r="G15" s="14"/>
      <c r="H15" s="17"/>
    </row>
    <row r="16" spans="1:20" x14ac:dyDescent="0.25">
      <c r="A16" s="16"/>
      <c r="B16" s="60">
        <v>43040</v>
      </c>
      <c r="C16" s="67"/>
      <c r="D16" s="67"/>
      <c r="E16" s="67"/>
      <c r="F16" s="17"/>
      <c r="G16" s="17"/>
      <c r="H16" s="17"/>
      <c r="M16" s="71"/>
    </row>
    <row r="17" spans="1:8" x14ac:dyDescent="0.25">
      <c r="A17" s="16"/>
      <c r="B17" s="79">
        <v>43070</v>
      </c>
      <c r="C17" s="80"/>
      <c r="D17" s="80"/>
      <c r="E17" s="80"/>
      <c r="F17" s="17"/>
      <c r="G17" s="17"/>
      <c r="H17" s="17"/>
    </row>
    <row r="18" spans="1:8" x14ac:dyDescent="0.25">
      <c r="A18" s="16"/>
      <c r="B18" s="78" t="s">
        <v>27</v>
      </c>
      <c r="C18" s="68">
        <v>8210.1285800000005</v>
      </c>
      <c r="D18" s="68">
        <v>126745.44388333466</v>
      </c>
      <c r="E18" s="68">
        <f>SUM(C18:D18)</f>
        <v>134955.57246333465</v>
      </c>
      <c r="F18" s="17"/>
      <c r="G18" s="17"/>
      <c r="H18" s="17"/>
    </row>
    <row r="19" spans="1:8" x14ac:dyDescent="0.25">
      <c r="B19" s="19"/>
      <c r="C19" s="76"/>
      <c r="D19" s="76"/>
      <c r="E19" s="77"/>
      <c r="H19" s="55"/>
    </row>
    <row r="20" spans="1:8" x14ac:dyDescent="0.25">
      <c r="B20" s="19"/>
      <c r="C20" s="73"/>
      <c r="D20" s="73"/>
      <c r="E20" s="73"/>
      <c r="H20" s="55"/>
    </row>
    <row r="21" spans="1:8" x14ac:dyDescent="0.25">
      <c r="B21" s="13"/>
    </row>
    <row r="22" spans="1:8" s="15" customFormat="1" ht="74.25" customHeight="1" x14ac:dyDescent="0.25">
      <c r="B22" s="92"/>
      <c r="C22" s="93"/>
      <c r="D22" s="93"/>
      <c r="E22" s="94"/>
    </row>
    <row r="23" spans="1:8" s="15" customFormat="1" ht="71.25" customHeight="1" x14ac:dyDescent="0.25">
      <c r="B23" s="92"/>
      <c r="C23" s="93"/>
      <c r="D23" s="93"/>
      <c r="E23" s="94"/>
    </row>
    <row r="24" spans="1:8" s="15" customFormat="1" x14ac:dyDescent="0.25">
      <c r="B24" s="95"/>
      <c r="C24" s="96"/>
      <c r="D24" s="96"/>
      <c r="E24" s="97"/>
    </row>
  </sheetData>
  <mergeCells count="3">
    <mergeCell ref="B22:E22"/>
    <mergeCell ref="B23:E23"/>
    <mergeCell ref="B24:E24"/>
  </mergeCells>
  <pageMargins left="0.3" right="0.21" top="0.5" bottom="0.35" header="0.31496062992125984" footer="0.31496062992125984"/>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Resumen</vt:lpstr>
      <vt:lpstr>América Móvil</vt:lpstr>
      <vt:lpstr>Entel</vt:lpstr>
      <vt:lpstr>Viettel</vt:lpstr>
      <vt:lpstr>Telefónica</vt:lpstr>
      <vt:lpstr>Cargo Móvil</vt:lpstr>
      <vt:lpstr>Cargo TUP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LUIS</dc:creator>
  <cp:lastModifiedBy>Maria Ochoa la Torre</cp:lastModifiedBy>
  <cp:lastPrinted>2014-04-15T16:22:42Z</cp:lastPrinted>
  <dcterms:created xsi:type="dcterms:W3CDTF">2009-10-19T09:22:18Z</dcterms:created>
  <dcterms:modified xsi:type="dcterms:W3CDTF">2018-05-17T20:38:37Z</dcterms:modified>
</cp:coreProperties>
</file>