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55" yWindow="65341" windowWidth="8745" windowHeight="12360" tabRatio="849"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definedName name="_xlnm.Print_Area" localSheetId="2">'Cargo Fija'!$A$1:$M$22</definedName>
    <definedName name="_xlnm.Print_Area" localSheetId="3">'Cargo Móvil'!$A$1:$M$22</definedName>
    <definedName name="_xlnm.Print_Area" localSheetId="7">'Cargo Plataforma'!$A$1:$M$22</definedName>
  </definedNames>
  <calcPr fullCalcOnLoad="1"/>
</workbook>
</file>

<file path=xl/sharedStrings.xml><?xml version="1.0" encoding="utf-8"?>
<sst xmlns="http://schemas.openxmlformats.org/spreadsheetml/2006/main" count="190" uniqueCount="79">
  <si>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</si>
  <si>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</si>
  <si>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</si>
  <si>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</si>
  <si>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</si>
  <si>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</si>
  <si>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</si>
  <si>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</si>
  <si>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</si>
  <si>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</si>
  <si>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</si>
  <si>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</si>
  <si>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</si>
  <si>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</si>
  <si>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</si>
  <si>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</si>
  <si>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</si>
  <si>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</si>
  <si>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</si>
  <si>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</si>
  <si>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</si>
  <si>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</si>
  <si>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</si>
  <si>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</si>
  <si>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</si>
  <si>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</si>
  <si>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</si>
  <si>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</si>
  <si>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</si>
  <si>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</si>
  <si>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</si>
  <si>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</si>
  <si>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</si>
  <si>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</si>
  <si>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</si>
  <si>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</si>
  <si>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</si>
  <si>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</si>
  <si>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</si>
  <si>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</si>
  <si>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</si>
  <si>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</si>
  <si>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</si>
  <si>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</si>
  <si>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</si>
  <si>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</si>
  <si>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</si>
  <si>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</si>
  <si>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</si>
  <si>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</si>
  <si>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</si>
  <si>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</si>
  <si>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</si>
  <si>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</si>
  <si>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</si>
  <si>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</si>
  <si>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</si>
  <si>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</si>
  <si>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</si>
  <si>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</si>
  <si>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</si>
  <si>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</si>
  <si>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</si>
  <si>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</si>
  <si>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</si>
  <si>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</si>
  <si>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</si>
  <si>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</si>
  <si>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</si>
  <si>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</si>
  <si>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</si>
  <si>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</si>
  <si>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</si>
  <si>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</si>
  <si>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</si>
  <si>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NEXTEL</t>
  </si>
  <si>
    <r>
      <t>Cargo Rural</t>
    </r>
    <r>
      <rPr>
        <b/>
        <sz val="11"/>
        <rFont val="Calibri"/>
        <family val="2"/>
      </rPr>
      <t xml:space="preserve"> e/</t>
    </r>
  </si>
  <si>
    <r>
      <t xml:space="preserve">Cargo Urbano </t>
    </r>
    <r>
      <rPr>
        <b/>
        <sz val="11"/>
        <rFont val="Calibri"/>
        <family val="2"/>
      </rPr>
      <t>f/</t>
    </r>
  </si>
  <si>
    <t>ANEXO Nº 03:
HOJA DE CÁLCULO DE ESTIMACIÓN DE CARGOS DIFERENCIADOS 2013
(Resolución Nº 038-2010-CD/OSIPTEL)</t>
  </si>
</sst>
</file>

<file path=xl/styles.xml><?xml version="1.0" encoding="utf-8"?>
<styleSheet xmlns="http://schemas.openxmlformats.org/spreadsheetml/2006/main">
  <numFmts count="4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 numFmtId="196" formatCode="0.0000000"/>
    <numFmt numFmtId="197" formatCode="0.000000"/>
    <numFmt numFmtId="198" formatCode="#,##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1">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7" fontId="0" fillId="34" borderId="12" xfId="0" applyNumberFormat="1" applyFill="1" applyBorder="1" applyAlignment="1">
      <alignment/>
    </xf>
    <xf numFmtId="177"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8" applyNumberFormat="1" applyFont="1" applyBorder="1" applyAlignment="1">
      <alignment horizontal="center" vertical="center"/>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195" fontId="68"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195" fontId="5" fillId="34" borderId="15" xfId="48" applyNumberFormat="1" applyFont="1" applyFill="1" applyBorder="1" applyAlignment="1">
      <alignment horizontal="center" vertical="center" wrapText="1"/>
    </xf>
    <xf numFmtId="2" fontId="77" fillId="34" borderId="10" xfId="0" applyNumberFormat="1" applyFont="1" applyFill="1" applyBorder="1" applyAlignment="1">
      <alignment/>
    </xf>
    <xf numFmtId="0" fontId="67" fillId="0" borderId="11" xfId="0" applyFont="1" applyBorder="1" applyAlignment="1">
      <alignment horizontal="left" vertical="center" wrapText="1"/>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194" fontId="78" fillId="34" borderId="15" xfId="0" applyNumberFormat="1" applyFont="1" applyFill="1" applyBorder="1" applyAlignment="1">
      <alignment horizontal="center" vertical="center" wrapText="1"/>
    </xf>
    <xf numFmtId="194" fontId="5"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3" sqref="D3"/>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3" t="s">
        <v>78</v>
      </c>
      <c r="C2" s="103"/>
      <c r="D2" s="103"/>
      <c r="E2" s="2"/>
    </row>
    <row r="3" spans="2:5" ht="34.5" customHeight="1">
      <c r="B3" s="69" t="s">
        <v>29</v>
      </c>
      <c r="C3" s="70" t="s">
        <v>5</v>
      </c>
      <c r="D3" s="71" t="s">
        <v>75</v>
      </c>
      <c r="E3" s="2"/>
    </row>
    <row r="4" spans="2:5" ht="15" customHeight="1">
      <c r="B4" s="7"/>
      <c r="C4" s="3"/>
      <c r="D4" s="3" t="s">
        <v>45</v>
      </c>
      <c r="E4" s="2"/>
    </row>
    <row r="5" spans="2:5" ht="15" customHeight="1">
      <c r="B5" s="66" t="s">
        <v>6</v>
      </c>
      <c r="C5" s="67"/>
      <c r="D5" s="67"/>
      <c r="E5" s="2"/>
    </row>
    <row r="6" spans="2:5" s="4" customFormat="1" ht="15">
      <c r="B6" s="89" t="s">
        <v>0</v>
      </c>
      <c r="C6" s="67" t="s">
        <v>5</v>
      </c>
      <c r="D6" s="68" t="s">
        <v>67</v>
      </c>
      <c r="E6" s="3"/>
    </row>
    <row r="7" spans="2:5" s="4" customFormat="1" ht="15">
      <c r="B7" s="89" t="s">
        <v>1</v>
      </c>
      <c r="C7" s="67" t="s">
        <v>5</v>
      </c>
      <c r="D7" s="68" t="s">
        <v>67</v>
      </c>
      <c r="E7" s="3"/>
    </row>
    <row r="8" spans="2:5" s="4" customFormat="1" ht="15">
      <c r="B8" s="72" t="s">
        <v>2</v>
      </c>
      <c r="C8" s="67" t="s">
        <v>5</v>
      </c>
      <c r="D8" s="68" t="s">
        <v>68</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67</v>
      </c>
      <c r="E11" s="6"/>
    </row>
    <row r="12" spans="2:4" s="4" customFormat="1" ht="15">
      <c r="B12" s="66"/>
      <c r="C12" s="67"/>
      <c r="D12" s="67"/>
    </row>
    <row r="13" spans="2:4" ht="13.5" customHeight="1">
      <c r="B13" s="67"/>
      <c r="C13" s="67"/>
      <c r="D13" s="67"/>
    </row>
    <row r="14" spans="2:4" ht="15">
      <c r="B14" s="66" t="s">
        <v>7</v>
      </c>
      <c r="C14" s="73" t="s">
        <v>5</v>
      </c>
      <c r="D14" s="74">
        <v>41344</v>
      </c>
    </row>
    <row r="15" ht="15"/>
    <row r="16" spans="2:4" ht="15" customHeight="1">
      <c r="B16" s="78" t="s">
        <v>27</v>
      </c>
      <c r="C16" s="79"/>
      <c r="D16" s="79"/>
    </row>
    <row r="17" spans="2:4" ht="28.5" customHeight="1">
      <c r="B17" s="104" t="s">
        <v>30</v>
      </c>
      <c r="C17" s="104"/>
      <c r="D17" s="104"/>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24" sqref="B2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NEXTEL</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4">
        <f>+'Cargo Fija'!K8</f>
        <v>0.00824</v>
      </c>
      <c r="F7" s="94">
        <f>+'Cargo Fija'!L8</f>
        <v>0.0026142789404443663</v>
      </c>
      <c r="G7" s="94">
        <f>+'Cargo Fija'!M8</f>
        <v>0.008240681186340129</v>
      </c>
    </row>
    <row r="8" spans="2:7" ht="18.75" customHeight="1">
      <c r="B8" s="51" t="str">
        <f>+Portada!B7</f>
        <v>Cargo por Originación y/o Terminación en Red de Servicios Móviles</v>
      </c>
      <c r="C8" s="49" t="str">
        <f>+'Cargo Móvil'!K6</f>
        <v>Dólares</v>
      </c>
      <c r="D8" s="49" t="str">
        <f>+'Cargo Móvil'!K7</f>
        <v>Por minuto</v>
      </c>
      <c r="E8" s="94">
        <f>+'Cargo Móvil'!K8</f>
        <v>0.0473</v>
      </c>
      <c r="F8" s="94">
        <f>+'Cargo Móvil'!L8</f>
        <v>0.015007437664298488</v>
      </c>
      <c r="G8" s="94">
        <f>+'Cargo Móvil'!M8</f>
        <v>0.04730616435074656</v>
      </c>
    </row>
    <row r="9" spans="2:7" ht="18.75" customHeight="1" hidden="1">
      <c r="B9" s="51" t="str">
        <f>+Portada!B8</f>
        <v>Cargo por Transporte Conmutado Local</v>
      </c>
      <c r="C9" s="49" t="str">
        <f>+'Cargo TCLocal'!K6</f>
        <v>MONEDA</v>
      </c>
      <c r="D9" s="49" t="str">
        <f>+'Cargo TCLocal'!K7</f>
        <v>TASACIÓN</v>
      </c>
      <c r="E9" s="82" t="str">
        <f>+'Cargo TCLocal'!K8</f>
        <v>VALOR</v>
      </c>
      <c r="F9" s="82" t="e">
        <f>+'Cargo TCLocal'!L8</f>
        <v>#VALUE!</v>
      </c>
      <c r="G9" s="82" t="e">
        <f>+'Cargo TCLocal'!M8</f>
        <v>#VALUE!</v>
      </c>
    </row>
    <row r="10" spans="2:7" ht="18.75" customHeight="1" hidden="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Dólares</v>
      </c>
      <c r="D12" s="49" t="str">
        <f>+'Cargo Plataforma'!K7</f>
        <v>Por minuto</v>
      </c>
      <c r="E12" s="82">
        <f>+'Cargo Plataforma'!K8</f>
        <v>0.0021</v>
      </c>
      <c r="F12" s="82">
        <f>+'Cargo Plataforma'!L8</f>
        <v>0.0007552428279258618</v>
      </c>
      <c r="G12" s="82">
        <f>+'Cargo Plataforma'!M8</f>
        <v>0.002380662318363425</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5" t="str">
        <f>+Portada!B6</f>
        <v>Cargo por Originación y/o Terminación en Red de Servicio de Telefonía Fija</v>
      </c>
      <c r="B2" s="28"/>
      <c r="C2" s="28"/>
      <c r="D2" s="28"/>
      <c r="E2" s="28"/>
      <c r="F2" s="28"/>
      <c r="G2" s="28"/>
      <c r="H2" s="28"/>
      <c r="N2" s="18"/>
      <c r="O2" s="32"/>
      <c r="P2" s="33"/>
      <c r="Q2" s="33"/>
      <c r="R2" s="33"/>
      <c r="S2" s="34"/>
      <c r="T2" s="19"/>
    </row>
    <row r="3" spans="1:20" ht="18.75">
      <c r="A3" s="86" t="str">
        <f>Portada!D3</f>
        <v>NEXTEL</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0" t="s">
        <v>76</v>
      </c>
      <c r="M5" s="90" t="s">
        <v>77</v>
      </c>
      <c r="N5" s="18"/>
      <c r="O5" s="35"/>
      <c r="P5" s="29" t="s">
        <v>18</v>
      </c>
      <c r="Q5" s="28"/>
      <c r="R5" s="28"/>
      <c r="S5" s="37"/>
      <c r="T5" s="19"/>
    </row>
    <row r="6" spans="1:20" ht="15">
      <c r="A6" s="18"/>
      <c r="B6" s="83">
        <v>40909</v>
      </c>
      <c r="C6" s="87"/>
      <c r="D6" s="87"/>
      <c r="E6" s="99"/>
      <c r="F6" s="19"/>
      <c r="G6" s="76">
        <v>6601869</v>
      </c>
      <c r="H6" s="76">
        <v>20810288</v>
      </c>
      <c r="I6" s="77">
        <f>+H6/G6</f>
        <v>3.1521812989624607</v>
      </c>
      <c r="J6" s="18"/>
      <c r="K6" s="52" t="s">
        <v>70</v>
      </c>
      <c r="L6" s="91"/>
      <c r="M6" s="91"/>
      <c r="N6" s="18"/>
      <c r="O6" s="35"/>
      <c r="P6" s="43"/>
      <c r="Q6" s="43"/>
      <c r="R6" s="28"/>
      <c r="S6" s="37"/>
      <c r="T6" s="19"/>
    </row>
    <row r="7" spans="1:20" ht="15.75">
      <c r="A7" s="18"/>
      <c r="B7" s="83">
        <v>40940</v>
      </c>
      <c r="C7" s="87"/>
      <c r="D7" s="87"/>
      <c r="E7" s="99"/>
      <c r="F7" s="19"/>
      <c r="G7" s="19"/>
      <c r="H7" s="19"/>
      <c r="K7" s="52" t="s">
        <v>69</v>
      </c>
      <c r="L7" s="92"/>
      <c r="M7" s="92"/>
      <c r="N7" s="18"/>
      <c r="O7" s="42"/>
      <c r="P7" s="57">
        <f>+K8</f>
        <v>0.00824</v>
      </c>
      <c r="Q7" s="57">
        <f>+L8*C18/(C18+D18)+M8*D18/(C18+D18)</f>
        <v>0.008240000000000003</v>
      </c>
      <c r="R7" s="55" t="str">
        <f>+IF(P7=Q7,"VERIFICADO","NO CUMPLE")</f>
        <v>VERIFICADO</v>
      </c>
      <c r="S7" s="37"/>
      <c r="T7" s="19"/>
    </row>
    <row r="8" spans="1:20" ht="15">
      <c r="A8" s="18"/>
      <c r="B8" s="83">
        <v>40969</v>
      </c>
      <c r="C8" s="87"/>
      <c r="D8" s="87"/>
      <c r="E8" s="99"/>
      <c r="F8" s="19"/>
      <c r="G8" s="19"/>
      <c r="H8" s="19"/>
      <c r="K8" s="84">
        <v>0.00824</v>
      </c>
      <c r="L8" s="93">
        <f>+(K8*(C18+D18)*G6)/(C18*G6+D18*H6)</f>
        <v>0.0026142789404443663</v>
      </c>
      <c r="M8" s="93">
        <f>+(K8*(C18+D18)*H6)/(C18*G6+D18*H6)</f>
        <v>0.008240681186340129</v>
      </c>
      <c r="N8" s="18"/>
      <c r="O8" s="35"/>
      <c r="P8" s="62"/>
      <c r="Q8" s="62"/>
      <c r="R8" s="54"/>
      <c r="S8" s="37"/>
      <c r="T8" s="19"/>
    </row>
    <row r="9" spans="1:20" ht="15" customHeight="1">
      <c r="A9" s="18"/>
      <c r="B9" s="83">
        <v>41000</v>
      </c>
      <c r="C9" s="87"/>
      <c r="D9" s="87"/>
      <c r="E9" s="99"/>
      <c r="F9" s="19"/>
      <c r="G9" s="25" t="s">
        <v>14</v>
      </c>
      <c r="N9" s="18"/>
      <c r="O9" s="35"/>
      <c r="P9" s="63" t="s">
        <v>19</v>
      </c>
      <c r="Q9" s="64"/>
      <c r="R9" s="54"/>
      <c r="S9" s="37"/>
      <c r="T9" s="19"/>
    </row>
    <row r="10" spans="1:20" ht="15">
      <c r="A10" s="18"/>
      <c r="B10" s="83">
        <v>41030</v>
      </c>
      <c r="C10" s="87"/>
      <c r="D10" s="87"/>
      <c r="E10" s="99"/>
      <c r="F10" s="19"/>
      <c r="G10" s="16" t="s">
        <v>71</v>
      </c>
      <c r="H10" s="19"/>
      <c r="N10" s="18"/>
      <c r="O10" s="35"/>
      <c r="P10" s="64"/>
      <c r="Q10" s="64"/>
      <c r="R10" s="54"/>
      <c r="S10" s="37"/>
      <c r="T10" s="19"/>
    </row>
    <row r="11" spans="1:20" ht="15.75">
      <c r="A11" s="18"/>
      <c r="B11" s="83">
        <v>41061</v>
      </c>
      <c r="C11" s="87"/>
      <c r="D11" s="87"/>
      <c r="E11" s="99"/>
      <c r="F11" s="19"/>
      <c r="G11" s="16" t="s">
        <v>72</v>
      </c>
      <c r="H11" s="19"/>
      <c r="N11" s="18"/>
      <c r="O11" s="35"/>
      <c r="P11" s="57">
        <f>+H6/G6</f>
        <v>3.1521812989624607</v>
      </c>
      <c r="Q11" s="57">
        <f>+M8/L8</f>
        <v>3.152181298962461</v>
      </c>
      <c r="R11" s="55" t="str">
        <f>+IF(P11=Q11,"VERIFICADO","NO CUMPLE")</f>
        <v>VERIFICADO</v>
      </c>
      <c r="S11" s="37"/>
      <c r="T11" s="19"/>
    </row>
    <row r="12" spans="1:20" ht="15">
      <c r="A12" s="18"/>
      <c r="B12" s="83">
        <v>41091</v>
      </c>
      <c r="C12" s="87"/>
      <c r="D12" s="87"/>
      <c r="E12" s="99"/>
      <c r="F12" s="19"/>
      <c r="G12" s="16" t="s">
        <v>73</v>
      </c>
      <c r="H12" s="19"/>
      <c r="N12" s="18"/>
      <c r="O12" s="35"/>
      <c r="R12" s="28"/>
      <c r="S12" s="37"/>
      <c r="T12" s="19"/>
    </row>
    <row r="13" spans="1:20" ht="15.75" thickBot="1">
      <c r="A13" s="18"/>
      <c r="B13" s="83">
        <v>41122</v>
      </c>
      <c r="C13" s="87"/>
      <c r="D13" s="87"/>
      <c r="E13" s="99"/>
      <c r="F13" s="19"/>
      <c r="G13" s="16" t="s">
        <v>74</v>
      </c>
      <c r="H13" s="19"/>
      <c r="N13" s="18"/>
      <c r="O13" s="38"/>
      <c r="P13" s="39"/>
      <c r="Q13" s="39"/>
      <c r="R13" s="40"/>
      <c r="S13" s="41"/>
      <c r="T13" s="19"/>
    </row>
    <row r="14" spans="1:19" ht="15.75" thickTop="1">
      <c r="A14" s="18"/>
      <c r="B14" s="83">
        <v>41153</v>
      </c>
      <c r="C14" s="87"/>
      <c r="D14" s="87"/>
      <c r="E14" s="99"/>
      <c r="F14" s="19"/>
      <c r="G14" s="16" t="s">
        <v>37</v>
      </c>
      <c r="H14" s="19"/>
      <c r="N14" s="18"/>
      <c r="O14" s="22"/>
      <c r="P14" s="31"/>
      <c r="Q14" s="31"/>
      <c r="R14" s="31"/>
      <c r="S14" s="31"/>
    </row>
    <row r="15" spans="1:14" ht="15">
      <c r="A15" s="18"/>
      <c r="B15" s="83">
        <v>41183</v>
      </c>
      <c r="C15" s="87"/>
      <c r="D15" s="87"/>
      <c r="E15" s="99"/>
      <c r="F15" s="19"/>
      <c r="G15" s="16" t="s">
        <v>38</v>
      </c>
      <c r="H15" s="19"/>
      <c r="N15" s="18"/>
    </row>
    <row r="16" spans="1:14" ht="15">
      <c r="A16" s="18"/>
      <c r="B16" s="83">
        <v>41214</v>
      </c>
      <c r="C16" s="87"/>
      <c r="D16" s="87"/>
      <c r="E16" s="99"/>
      <c r="F16" s="19"/>
      <c r="G16" s="19"/>
      <c r="H16" s="19"/>
      <c r="N16" s="18"/>
    </row>
    <row r="17" spans="1:14" ht="15">
      <c r="A17" s="18"/>
      <c r="B17" s="83">
        <v>41244</v>
      </c>
      <c r="C17" s="87"/>
      <c r="D17" s="87"/>
      <c r="E17" s="99"/>
      <c r="F17" s="19"/>
      <c r="G17" s="19"/>
      <c r="H17" s="19"/>
      <c r="N17" s="18"/>
    </row>
    <row r="18" spans="1:14" ht="15">
      <c r="A18" s="18"/>
      <c r="B18" s="24" t="s">
        <v>10</v>
      </c>
      <c r="C18" s="98">
        <v>0.2405331</v>
      </c>
      <c r="D18" s="98">
        <v>1986.4933374000002</v>
      </c>
      <c r="E18" s="100">
        <v>1986.7338705000002</v>
      </c>
      <c r="F18" s="19"/>
      <c r="G18" s="19"/>
      <c r="H18" s="19"/>
      <c r="N18" s="18"/>
    </row>
    <row r="19" spans="2:14" ht="21.75" customHeight="1">
      <c r="B19" s="21"/>
      <c r="C19" s="22"/>
      <c r="D19" s="22"/>
      <c r="E19" s="22"/>
      <c r="N19" s="18"/>
    </row>
    <row r="20" ht="15">
      <c r="B20" s="15" t="s">
        <v>12</v>
      </c>
    </row>
    <row r="21" spans="2:5" s="17" customFormat="1" ht="77.25" customHeight="1">
      <c r="B21" s="105" t="s">
        <v>34</v>
      </c>
      <c r="C21" s="106"/>
      <c r="D21" s="106"/>
      <c r="E21" s="107"/>
    </row>
    <row r="22" spans="2:5" s="17" customFormat="1" ht="76.5" customHeight="1">
      <c r="B22" s="105" t="s">
        <v>66</v>
      </c>
      <c r="C22" s="106"/>
      <c r="D22" s="106"/>
      <c r="E22" s="107"/>
    </row>
    <row r="23" spans="2:5" s="17" customFormat="1" ht="28.5" customHeight="1">
      <c r="B23" s="108"/>
      <c r="C23" s="109"/>
      <c r="D23" s="109"/>
      <c r="E23" s="110"/>
    </row>
  </sheetData>
  <sheetProtection/>
  <mergeCells count="3">
    <mergeCell ref="B21:E21"/>
    <mergeCell ref="B22:E22"/>
    <mergeCell ref="B23:E23"/>
  </mergeCells>
  <printOptions/>
  <pageMargins left="0.27" right="0.22" top="0.44" bottom="0.41" header="0.31496062992125984" footer="0.31496062992125984"/>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8515625" style="13" customWidth="1"/>
    <col min="4" max="4" width="22.140625" style="13" customWidth="1"/>
    <col min="5" max="5" width="21.421875" style="13" customWidth="1"/>
    <col min="6" max="6" width="8.14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 </v>
      </c>
      <c r="O1" s="20"/>
      <c r="P1" s="20"/>
      <c r="Q1" s="20"/>
      <c r="R1" s="20"/>
      <c r="S1" s="20"/>
    </row>
    <row r="2" spans="1:20" ht="23.25" customHeight="1" thickTop="1">
      <c r="A2" s="85" t="str">
        <f>+Portada!B7</f>
        <v>Cargo por Originación y/o Terminación en Red de Servicios Móviles</v>
      </c>
      <c r="B2" s="28"/>
      <c r="C2" s="28"/>
      <c r="D2" s="28"/>
      <c r="E2" s="28"/>
      <c r="F2" s="28"/>
      <c r="G2" s="28"/>
      <c r="N2" s="18"/>
      <c r="O2" s="32"/>
      <c r="P2" s="33"/>
      <c r="Q2" s="33"/>
      <c r="R2" s="33"/>
      <c r="S2" s="34"/>
      <c r="T2" s="19"/>
    </row>
    <row r="3" spans="1:20" ht="18.75">
      <c r="A3" s="96" t="str">
        <f>Portada!D3</f>
        <v>NEXTEL</v>
      </c>
      <c r="B3" s="28"/>
      <c r="C3" s="28"/>
      <c r="D3" s="28"/>
      <c r="E3" s="28"/>
      <c r="F3" s="28"/>
      <c r="G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87"/>
      <c r="D6" s="87"/>
      <c r="E6" s="99"/>
      <c r="F6" s="19"/>
      <c r="G6" s="76">
        <v>6601869</v>
      </c>
      <c r="H6" s="76">
        <v>20810288</v>
      </c>
      <c r="I6" s="77">
        <f>+H6/G6</f>
        <v>3.1521812989624607</v>
      </c>
      <c r="J6" s="18"/>
      <c r="K6" s="52" t="s">
        <v>70</v>
      </c>
      <c r="L6" s="47"/>
      <c r="M6" s="47"/>
      <c r="N6" s="18"/>
      <c r="O6" s="35"/>
      <c r="P6" s="43"/>
      <c r="Q6" s="43"/>
      <c r="R6" s="28"/>
      <c r="S6" s="37"/>
      <c r="T6" s="19"/>
    </row>
    <row r="7" spans="1:20" ht="15.75">
      <c r="A7" s="18"/>
      <c r="B7" s="83">
        <v>40940</v>
      </c>
      <c r="C7" s="87"/>
      <c r="D7" s="87"/>
      <c r="E7" s="99"/>
      <c r="F7" s="19"/>
      <c r="G7" s="19"/>
      <c r="H7" s="19"/>
      <c r="K7" s="52" t="s">
        <v>69</v>
      </c>
      <c r="L7" s="46"/>
      <c r="M7" s="46"/>
      <c r="N7" s="18"/>
      <c r="O7" s="42"/>
      <c r="P7" s="65">
        <f>+K8</f>
        <v>0.0473</v>
      </c>
      <c r="Q7" s="65">
        <f>+L8*C18/(C18+D18)+M8*D18/(C18+D18)</f>
        <v>0.04730000000000001</v>
      </c>
      <c r="R7" s="55" t="str">
        <f>+IF(P7=Q7,"VERIFICADO","NO CUMPLE")</f>
        <v>VERIFICADO</v>
      </c>
      <c r="S7" s="37"/>
      <c r="T7" s="19"/>
    </row>
    <row r="8" spans="1:20" ht="15">
      <c r="A8" s="18"/>
      <c r="B8" s="83">
        <v>40969</v>
      </c>
      <c r="C8" s="87"/>
      <c r="D8" s="87"/>
      <c r="E8" s="99"/>
      <c r="F8" s="19"/>
      <c r="G8" s="19"/>
      <c r="H8" s="19"/>
      <c r="K8" s="88">
        <v>0.0473</v>
      </c>
      <c r="L8" s="95">
        <f>+(K8*(C18+D18)*G6)/(C18*G6+D18*H6)</f>
        <v>0.015007437664298488</v>
      </c>
      <c r="M8" s="95">
        <f>+(K8*(C18+D18)*H6)/(C18*G6+D18*H6)</f>
        <v>0.04730616435074656</v>
      </c>
      <c r="N8" s="18"/>
      <c r="O8" s="35"/>
      <c r="P8" s="58"/>
      <c r="Q8" s="58"/>
      <c r="R8" s="54"/>
      <c r="S8" s="37"/>
      <c r="T8" s="19"/>
    </row>
    <row r="9" spans="1:20" ht="15" customHeight="1">
      <c r="A9" s="18"/>
      <c r="B9" s="83">
        <v>41000</v>
      </c>
      <c r="C9" s="87"/>
      <c r="D9" s="87"/>
      <c r="E9" s="99"/>
      <c r="F9" s="19"/>
      <c r="G9" s="25" t="s">
        <v>14</v>
      </c>
      <c r="N9" s="18"/>
      <c r="O9" s="35"/>
      <c r="P9" s="59" t="s">
        <v>19</v>
      </c>
      <c r="Q9" s="60"/>
      <c r="R9" s="54"/>
      <c r="S9" s="37"/>
      <c r="T9" s="19"/>
    </row>
    <row r="10" spans="1:20" ht="15">
      <c r="A10" s="18"/>
      <c r="B10" s="83">
        <v>41030</v>
      </c>
      <c r="C10" s="87"/>
      <c r="D10" s="87"/>
      <c r="E10" s="99"/>
      <c r="F10" s="19"/>
      <c r="G10" s="16" t="s">
        <v>71</v>
      </c>
      <c r="H10" s="19"/>
      <c r="N10" s="18"/>
      <c r="O10" s="35"/>
      <c r="P10" s="60"/>
      <c r="Q10" s="60"/>
      <c r="R10" s="54"/>
      <c r="S10" s="37"/>
      <c r="T10" s="19"/>
    </row>
    <row r="11" spans="1:20" ht="15.75">
      <c r="A11" s="18"/>
      <c r="B11" s="83">
        <v>41061</v>
      </c>
      <c r="C11" s="87"/>
      <c r="D11" s="87"/>
      <c r="E11" s="99"/>
      <c r="F11" s="19"/>
      <c r="G11" s="16" t="s">
        <v>72</v>
      </c>
      <c r="H11" s="19"/>
      <c r="N11" s="18"/>
      <c r="O11" s="35"/>
      <c r="P11" s="65">
        <f>+H6/G6</f>
        <v>3.1521812989624607</v>
      </c>
      <c r="Q11" s="65">
        <f>+M8/L8</f>
        <v>3.1521812989624607</v>
      </c>
      <c r="R11" s="55" t="str">
        <f>+IF(P11=Q11,"VERIFICADO","NO CUMPLE")</f>
        <v>VERIFICADO</v>
      </c>
      <c r="S11" s="37"/>
      <c r="T11" s="19"/>
    </row>
    <row r="12" spans="1:20" ht="15">
      <c r="A12" s="18"/>
      <c r="B12" s="83">
        <v>41091</v>
      </c>
      <c r="C12" s="87"/>
      <c r="D12" s="87"/>
      <c r="E12" s="99"/>
      <c r="F12" s="19"/>
      <c r="G12" s="16" t="s">
        <v>73</v>
      </c>
      <c r="H12" s="19"/>
      <c r="N12" s="18"/>
      <c r="O12" s="35"/>
      <c r="R12" s="28"/>
      <c r="S12" s="37"/>
      <c r="T12" s="19"/>
    </row>
    <row r="13" spans="1:20" ht="15.75" thickBot="1">
      <c r="A13" s="18"/>
      <c r="B13" s="83">
        <v>41122</v>
      </c>
      <c r="C13" s="87"/>
      <c r="D13" s="87"/>
      <c r="E13" s="99"/>
      <c r="F13" s="19"/>
      <c r="G13" s="16" t="s">
        <v>74</v>
      </c>
      <c r="H13" s="19"/>
      <c r="N13" s="18"/>
      <c r="O13" s="38"/>
      <c r="P13" s="39"/>
      <c r="Q13" s="39"/>
      <c r="R13" s="40"/>
      <c r="S13" s="41"/>
      <c r="T13" s="19"/>
    </row>
    <row r="14" spans="1:19" ht="15.75" thickTop="1">
      <c r="A14" s="18"/>
      <c r="B14" s="83">
        <v>41153</v>
      </c>
      <c r="C14" s="87"/>
      <c r="D14" s="87"/>
      <c r="E14" s="99"/>
      <c r="F14" s="19"/>
      <c r="G14" s="16" t="s">
        <v>37</v>
      </c>
      <c r="H14" s="19"/>
      <c r="N14" s="18"/>
      <c r="O14" s="22"/>
      <c r="P14" s="31"/>
      <c r="Q14" s="31"/>
      <c r="R14" s="31"/>
      <c r="S14" s="31"/>
    </row>
    <row r="15" spans="1:14" ht="15">
      <c r="A15" s="18"/>
      <c r="B15" s="83">
        <v>41183</v>
      </c>
      <c r="C15" s="87"/>
      <c r="D15" s="87"/>
      <c r="E15" s="99"/>
      <c r="F15" s="19"/>
      <c r="G15" s="16" t="s">
        <v>38</v>
      </c>
      <c r="H15" s="19"/>
      <c r="N15" s="18"/>
    </row>
    <row r="16" spans="1:14" ht="15">
      <c r="A16" s="18"/>
      <c r="B16" s="83">
        <v>41214</v>
      </c>
      <c r="C16" s="87"/>
      <c r="D16" s="87"/>
      <c r="E16" s="99"/>
      <c r="F16" s="19"/>
      <c r="G16" s="19"/>
      <c r="H16" s="19"/>
      <c r="N16" s="18"/>
    </row>
    <row r="17" spans="1:14" ht="15">
      <c r="A17" s="18"/>
      <c r="B17" s="83">
        <v>41244</v>
      </c>
      <c r="C17" s="87"/>
      <c r="D17" s="87"/>
      <c r="E17" s="99"/>
      <c r="F17" s="19"/>
      <c r="G17" s="19"/>
      <c r="H17" s="19"/>
      <c r="N17" s="18"/>
    </row>
    <row r="18" spans="1:8" ht="15">
      <c r="A18" s="18"/>
      <c r="B18" s="24" t="s">
        <v>10</v>
      </c>
      <c r="C18" s="98">
        <v>187.56865910000016</v>
      </c>
      <c r="D18" s="98">
        <v>982597.0106575933</v>
      </c>
      <c r="E18" s="100">
        <v>982784.5793166932</v>
      </c>
      <c r="F18" s="19"/>
      <c r="G18" s="19"/>
      <c r="H18" s="19"/>
    </row>
    <row r="19" spans="2:5" ht="15">
      <c r="B19" s="21"/>
      <c r="C19" s="22"/>
      <c r="D19" s="22"/>
      <c r="E19" s="22"/>
    </row>
    <row r="20" ht="15">
      <c r="B20" s="15" t="s">
        <v>12</v>
      </c>
    </row>
    <row r="21" spans="2:5" s="17" customFormat="1" ht="74.25" customHeight="1">
      <c r="B21" s="105" t="s">
        <v>40</v>
      </c>
      <c r="C21" s="106"/>
      <c r="D21" s="106"/>
      <c r="E21" s="107"/>
    </row>
    <row r="22" spans="2:5" s="17" customFormat="1" ht="79.5" customHeight="1">
      <c r="B22" s="105" t="s">
        <v>61</v>
      </c>
      <c r="C22" s="106"/>
      <c r="D22" s="106"/>
      <c r="E22" s="107"/>
    </row>
    <row r="23" spans="2:5" s="17" customFormat="1" ht="28.5" customHeight="1">
      <c r="B23" s="108"/>
      <c r="C23" s="109"/>
      <c r="D23" s="109"/>
      <c r="E23" s="110"/>
    </row>
  </sheetData>
  <sheetProtection/>
  <mergeCells count="3">
    <mergeCell ref="B21:E21"/>
    <mergeCell ref="B22:E22"/>
    <mergeCell ref="B23:E23"/>
  </mergeCells>
  <printOptions/>
  <pageMargins left="0.46" right="0.24" top="0.38" bottom="0.38" header="0.31496062992125984" footer="0.31496062992125984"/>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85"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5" t="s">
        <v>41</v>
      </c>
      <c r="C21" s="106"/>
      <c r="D21" s="106"/>
      <c r="E21" s="107"/>
    </row>
    <row r="22" spans="2:5" s="17" customFormat="1" ht="79.5" customHeight="1">
      <c r="B22" s="105" t="s">
        <v>62</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85"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5" t="s">
        <v>42</v>
      </c>
      <c r="C21" s="106"/>
      <c r="D21" s="106"/>
      <c r="E21" s="107"/>
    </row>
    <row r="22" spans="2:5" s="17" customFormat="1" ht="85.5" customHeight="1">
      <c r="B22" s="105" t="s">
        <v>63</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5" t="s">
        <v>43</v>
      </c>
      <c r="C21" s="106"/>
      <c r="D21" s="106"/>
      <c r="E21" s="107"/>
    </row>
    <row r="22" spans="2:5" s="17" customFormat="1" ht="86.25" customHeight="1">
      <c r="B22" s="105" t="s">
        <v>64</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4.4218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 </v>
      </c>
      <c r="O1" s="20"/>
      <c r="P1" s="20"/>
      <c r="Q1" s="20"/>
      <c r="R1" s="20"/>
      <c r="S1" s="20"/>
    </row>
    <row r="2" spans="1:20" ht="23.25" customHeight="1" thickTop="1">
      <c r="A2" s="14" t="str">
        <f>+Portada!B11</f>
        <v>Cargo por Acceso a Plataforma de Pago</v>
      </c>
      <c r="N2" s="18"/>
      <c r="O2" s="32"/>
      <c r="P2" s="33"/>
      <c r="Q2" s="33"/>
      <c r="R2" s="33"/>
      <c r="S2" s="34"/>
      <c r="T2" s="19"/>
    </row>
    <row r="3" spans="1:20" ht="18.75">
      <c r="A3" s="86" t="str">
        <f>Portada!D3</f>
        <v>NEXTEL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87"/>
      <c r="D6" s="87"/>
      <c r="E6" s="99"/>
      <c r="F6" s="19"/>
      <c r="G6" s="76">
        <v>6601869</v>
      </c>
      <c r="H6" s="76">
        <v>20810288</v>
      </c>
      <c r="I6" s="77">
        <f>+H6/G6</f>
        <v>3.1521812989624607</v>
      </c>
      <c r="J6" s="18"/>
      <c r="K6" s="52" t="s">
        <v>70</v>
      </c>
      <c r="L6" s="47"/>
      <c r="M6" s="47"/>
      <c r="N6" s="18"/>
      <c r="O6" s="35"/>
      <c r="P6" s="43"/>
      <c r="Q6" s="43"/>
      <c r="R6" s="28"/>
      <c r="S6" s="37"/>
      <c r="T6" s="19"/>
    </row>
    <row r="7" spans="1:20" ht="15.75">
      <c r="A7" s="18"/>
      <c r="B7" s="83">
        <v>40940</v>
      </c>
      <c r="C7" s="87"/>
      <c r="D7" s="87"/>
      <c r="E7" s="99"/>
      <c r="F7" s="19"/>
      <c r="G7" s="19"/>
      <c r="H7" s="19"/>
      <c r="K7" s="52" t="s">
        <v>69</v>
      </c>
      <c r="L7" s="46"/>
      <c r="M7" s="46"/>
      <c r="N7" s="18"/>
      <c r="O7" s="42"/>
      <c r="P7" s="65">
        <f>+K8</f>
        <v>0.0021</v>
      </c>
      <c r="Q7" s="65">
        <f>+L8*C18/(C18+D18)+M8*D18/(C18+D18)</f>
        <v>0.0021</v>
      </c>
      <c r="R7" s="55" t="str">
        <f>+IF(P7=Q7,"VERIFICADO","NO CUMPLE")</f>
        <v>VERIFICADO</v>
      </c>
      <c r="S7" s="37"/>
      <c r="T7" s="19"/>
    </row>
    <row r="8" spans="1:20" ht="15">
      <c r="A8" s="18"/>
      <c r="B8" s="83">
        <v>40969</v>
      </c>
      <c r="C8" s="87"/>
      <c r="D8" s="87"/>
      <c r="E8" s="99"/>
      <c r="F8" s="19"/>
      <c r="G8" s="19"/>
      <c r="H8" s="19"/>
      <c r="K8" s="84">
        <v>0.0021</v>
      </c>
      <c r="L8" s="93">
        <f>+(K8*(C18+D18)*G6)/(C18*G6+D18*H6)</f>
        <v>0.0007552428279258618</v>
      </c>
      <c r="M8" s="93">
        <f>+(K8*(C18+D18)*H6)/(C18*G6+D18*H6)</f>
        <v>0.002380662318363425</v>
      </c>
      <c r="N8" s="18"/>
      <c r="O8" s="35"/>
      <c r="P8" s="58"/>
      <c r="Q8" s="58"/>
      <c r="R8" s="54"/>
      <c r="S8" s="37"/>
      <c r="T8" s="19"/>
    </row>
    <row r="9" spans="1:20" ht="15" customHeight="1">
      <c r="A9" s="18"/>
      <c r="B9" s="83">
        <v>41000</v>
      </c>
      <c r="C9" s="87"/>
      <c r="D9" s="87"/>
      <c r="E9" s="99"/>
      <c r="F9" s="19"/>
      <c r="G9" s="97" t="s">
        <v>14</v>
      </c>
      <c r="N9" s="18"/>
      <c r="O9" s="35"/>
      <c r="P9" s="59" t="s">
        <v>19</v>
      </c>
      <c r="Q9" s="60"/>
      <c r="R9" s="54"/>
      <c r="S9" s="37"/>
      <c r="T9" s="19"/>
    </row>
    <row r="10" spans="1:20" ht="15">
      <c r="A10" s="18"/>
      <c r="B10" s="83">
        <v>41030</v>
      </c>
      <c r="C10" s="87"/>
      <c r="D10" s="87"/>
      <c r="E10" s="99"/>
      <c r="F10" s="19"/>
      <c r="G10" s="16" t="s">
        <v>71</v>
      </c>
      <c r="H10" s="19"/>
      <c r="N10" s="18"/>
      <c r="O10" s="35"/>
      <c r="P10" s="60"/>
      <c r="Q10" s="60"/>
      <c r="R10" s="54"/>
      <c r="S10" s="37"/>
      <c r="T10" s="19"/>
    </row>
    <row r="11" spans="1:20" ht="15.75">
      <c r="A11" s="18"/>
      <c r="B11" s="83">
        <v>41061</v>
      </c>
      <c r="C11" s="87"/>
      <c r="D11" s="87"/>
      <c r="E11" s="99"/>
      <c r="F11" s="19"/>
      <c r="G11" s="16" t="s">
        <v>72</v>
      </c>
      <c r="H11" s="19"/>
      <c r="N11" s="18"/>
      <c r="O11" s="35"/>
      <c r="P11" s="65">
        <f>+H6/G6</f>
        <v>3.1521812989624607</v>
      </c>
      <c r="Q11" s="65">
        <f>+M8/L8</f>
        <v>3.1521812989624602</v>
      </c>
      <c r="R11" s="55" t="str">
        <f>+IF(P11=Q11,"VERIFICADO","NO CUMPLE")</f>
        <v>VERIFICADO</v>
      </c>
      <c r="S11" s="37"/>
      <c r="T11" s="19"/>
    </row>
    <row r="12" spans="1:20" ht="15">
      <c r="A12" s="18"/>
      <c r="B12" s="83">
        <v>41091</v>
      </c>
      <c r="C12" s="87"/>
      <c r="D12" s="87"/>
      <c r="E12" s="99"/>
      <c r="F12" s="19"/>
      <c r="G12" s="16" t="s">
        <v>73</v>
      </c>
      <c r="H12" s="19"/>
      <c r="N12" s="18"/>
      <c r="O12" s="35"/>
      <c r="R12" s="28"/>
      <c r="S12" s="37"/>
      <c r="T12" s="19"/>
    </row>
    <row r="13" spans="1:20" ht="15.75" thickBot="1">
      <c r="A13" s="18"/>
      <c r="B13" s="83">
        <v>41122</v>
      </c>
      <c r="C13" s="87"/>
      <c r="D13" s="87"/>
      <c r="E13" s="99"/>
      <c r="F13" s="19"/>
      <c r="G13" s="16" t="s">
        <v>74</v>
      </c>
      <c r="H13" s="19"/>
      <c r="N13" s="18"/>
      <c r="O13" s="38"/>
      <c r="P13" s="39"/>
      <c r="Q13" s="39"/>
      <c r="R13" s="40"/>
      <c r="S13" s="41"/>
      <c r="T13" s="19"/>
    </row>
    <row r="14" spans="1:19" ht="15.75" thickTop="1">
      <c r="A14" s="18"/>
      <c r="B14" s="83">
        <v>41153</v>
      </c>
      <c r="C14" s="87"/>
      <c r="D14" s="87"/>
      <c r="E14" s="99"/>
      <c r="F14" s="19"/>
      <c r="G14" s="16" t="s">
        <v>37</v>
      </c>
      <c r="H14" s="19"/>
      <c r="O14" s="22"/>
      <c r="P14" s="31"/>
      <c r="Q14" s="31"/>
      <c r="R14" s="31"/>
      <c r="S14" s="31"/>
    </row>
    <row r="15" spans="1:8" ht="15">
      <c r="A15" s="18"/>
      <c r="B15" s="83">
        <v>41183</v>
      </c>
      <c r="C15" s="87"/>
      <c r="D15" s="87"/>
      <c r="E15" s="99"/>
      <c r="F15" s="19"/>
      <c r="G15" s="16" t="s">
        <v>38</v>
      </c>
      <c r="H15" s="19"/>
    </row>
    <row r="16" spans="1:8" ht="15">
      <c r="A16" s="18"/>
      <c r="B16" s="83">
        <v>41214</v>
      </c>
      <c r="C16" s="87"/>
      <c r="D16" s="87"/>
      <c r="E16" s="99"/>
      <c r="F16" s="19"/>
      <c r="G16" s="19"/>
      <c r="H16" s="19"/>
    </row>
    <row r="17" spans="1:8" ht="15">
      <c r="A17" s="18"/>
      <c r="B17" s="83">
        <v>41244</v>
      </c>
      <c r="C17" s="87"/>
      <c r="D17" s="87"/>
      <c r="E17" s="99"/>
      <c r="F17" s="19"/>
      <c r="G17" s="19"/>
      <c r="H17" s="19"/>
    </row>
    <row r="18" spans="1:8" ht="15">
      <c r="A18" s="18"/>
      <c r="B18" s="24" t="s">
        <v>10</v>
      </c>
      <c r="C18" s="101">
        <v>4.7141</v>
      </c>
      <c r="D18" s="101">
        <v>22.587</v>
      </c>
      <c r="E18" s="102">
        <v>27.301099999999998</v>
      </c>
      <c r="F18" s="19"/>
      <c r="G18" s="19"/>
      <c r="H18" s="19"/>
    </row>
    <row r="19" spans="2:5" ht="15">
      <c r="B19" s="21"/>
      <c r="C19" s="22"/>
      <c r="D19" s="22"/>
      <c r="E19" s="22"/>
    </row>
    <row r="20" ht="15">
      <c r="B20" s="15" t="s">
        <v>12</v>
      </c>
    </row>
    <row r="21" spans="2:5" s="17" customFormat="1" ht="68.25" customHeight="1">
      <c r="B21" s="105" t="s">
        <v>44</v>
      </c>
      <c r="C21" s="106"/>
      <c r="D21" s="106"/>
      <c r="E21" s="107"/>
    </row>
    <row r="22" spans="2:5" s="17" customFormat="1" ht="79.5" customHeight="1">
      <c r="B22" s="105" t="s">
        <v>65</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7" right="0.7" top="0.75" bottom="0.75" header="0.3" footer="0.3"/>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2013-04-02T16:57:21Z</cp:lastPrinted>
  <dcterms:created xsi:type="dcterms:W3CDTF">2009-10-19T09:22:18Z</dcterms:created>
  <dcterms:modified xsi:type="dcterms:W3CDTF">2013-04-12T21:26:32Z</dcterms:modified>
  <cp:category/>
  <cp:version/>
  <cp:contentType/>
  <cp:contentStatus/>
</cp:coreProperties>
</file>