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0" windowWidth="14160" windowHeight="12375" tabRatio="879"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<sst xmlns="http://schemas.openxmlformats.org/spreadsheetml/2006/main" count="164" uniqueCount="80">
  <si>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</si>
  <si>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</si>
  <si>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</si>
  <si>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</si>
  <si>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</si>
  <si>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</si>
  <si>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</si>
  <si>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</si>
  <si>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</si>
  <si>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</si>
  <si>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</si>
  <si>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</si>
  <si>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</si>
  <si>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</si>
  <si>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</si>
  <si>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</si>
  <si>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</si>
  <si>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</si>
  <si>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</si>
  <si>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</si>
  <si>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</si>
  <si>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</si>
  <si>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</si>
  <si>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</si>
  <si>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</si>
  <si>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</si>
  <si>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</si>
  <si>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</si>
  <si>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</si>
  <si>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</si>
  <si>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</si>
  <si>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</si>
  <si>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</si>
  <si>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</si>
  <si>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</si>
  <si>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</si>
  <si>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</si>
  <si>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</si>
  <si>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</si>
  <si>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</si>
  <si>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</si>
  <si>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</si>
  <si>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</si>
  <si>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</si>
  <si>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</si>
  <si>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</si>
  <si>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</si>
  <si>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</si>
  <si>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</si>
  <si>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</si>
  <si>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</si>
  <si>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</si>
  <si>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</si>
  <si>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</si>
  <si>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</si>
  <si>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</si>
  <si>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</si>
  <si>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</si>
  <si>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</si>
  <si>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</si>
  <si>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</si>
  <si>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</si>
  <si>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</si>
  <si>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</si>
  <si>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</si>
  <si>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</si>
  <si>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</si>
  <si>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</si>
  <si>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</si>
  <si>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</si>
  <si>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</si>
  <si>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</si>
  <si>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</si>
  <si>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</si>
  <si>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DEL PERÚ S.A.A.</t>
  </si>
  <si>
    <t>Nuevos Soles</t>
  </si>
  <si>
    <r>
      <t>Cargo Rural</t>
    </r>
    <r>
      <rPr>
        <b/>
        <sz val="11"/>
        <rFont val="Calibri"/>
        <family val="2"/>
      </rPr>
      <t xml:space="preserve"> e/</t>
    </r>
  </si>
  <si>
    <r>
      <t xml:space="preserve">Cargo Urbano </t>
    </r>
    <r>
      <rPr>
        <b/>
        <sz val="11"/>
        <rFont val="Calibri"/>
        <family val="2"/>
      </rPr>
      <t>f/</t>
    </r>
  </si>
  <si>
    <t>ANEXO Nº 03:
HOJA DE CÁLCULO DE ESTIMACIÓN DE CARGOS DIFERENCIADOS 2013
(Resolución Nº 038-2010-CD/OSIPTEL)</t>
  </si>
  <si>
    <t>Cargo promedio ponderado</t>
  </si>
</sst>
</file>

<file path=xl/styles.xml><?xml version="1.0" encoding="utf-8"?>
<styleSheet xmlns="http://schemas.openxmlformats.org/spreadsheetml/2006/main">
  <numFmts count="4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00000"/>
    <numFmt numFmtId="194" formatCode="0.0000000"/>
    <numFmt numFmtId="195" formatCode="0.000000000"/>
    <numFmt numFmtId="196" formatCode="0.000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9">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67" fillId="0" borderId="11" xfId="0" applyFont="1" applyBorder="1" applyAlignment="1">
      <alignment horizontal="left"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77" fillId="0" borderId="10" xfId="0" applyNumberFormat="1" applyFont="1" applyBorder="1" applyAlignment="1">
      <alignment/>
    </xf>
    <xf numFmtId="2" fontId="10" fillId="34" borderId="0" xfId="0" applyNumberFormat="1" applyFont="1" applyFill="1" applyAlignment="1">
      <alignment horizontal="left" vertical="center" wrapText="1"/>
    </xf>
    <xf numFmtId="2" fontId="66" fillId="34" borderId="10" xfId="0" applyNumberFormat="1" applyFont="1" applyFill="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5" fontId="0" fillId="0" borderId="15" xfId="48" applyNumberFormat="1" applyFont="1" applyBorder="1" applyAlignment="1">
      <alignment horizontal="center" vertical="center"/>
    </xf>
    <xf numFmtId="4" fontId="78" fillId="34" borderId="15" xfId="0" applyNumberFormat="1" applyFont="1" applyFill="1" applyBorder="1" applyAlignment="1">
      <alignment horizontal="center" vertical="center" wrapText="1"/>
    </xf>
    <xf numFmtId="192" fontId="79" fillId="34" borderId="15" xfId="0" applyNumberFormat="1" applyFont="1" applyFill="1" applyBorder="1" applyAlignment="1">
      <alignment horizontal="center" vertical="center" wrapText="1"/>
    </xf>
    <xf numFmtId="0" fontId="67" fillId="0" borderId="11" xfId="0" applyFont="1" applyBorder="1" applyAlignment="1">
      <alignment horizontal="left" vertical="center" wrapText="1"/>
    </xf>
    <xf numFmtId="3" fontId="11" fillId="37"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2" fontId="78" fillId="34" borderId="15" xfId="0" applyNumberFormat="1" applyFont="1" applyFill="1" applyBorder="1" applyAlignment="1">
      <alignment horizontal="center" vertical="center" wrapText="1"/>
    </xf>
    <xf numFmtId="192" fontId="5" fillId="34" borderId="15" xfId="0" applyNumberFormat="1" applyFont="1" applyFill="1" applyBorder="1" applyAlignment="1">
      <alignment horizontal="center" vertical="center" wrapText="1"/>
    </xf>
    <xf numFmtId="192" fontId="11" fillId="37"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1495425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A2" sqref="A2"/>
    </sheetView>
  </sheetViews>
  <sheetFormatPr defaultColWidth="11.421875" defaultRowHeight="84" customHeight="1"/>
  <cols>
    <col min="1" max="1" width="6.57421875" style="1" customWidth="1"/>
    <col min="2" max="2" width="74.57421875" style="1" customWidth="1"/>
    <col min="3" max="3" width="4.421875" style="1" customWidth="1"/>
    <col min="4" max="4" width="36.140625" style="1" customWidth="1"/>
    <col min="5" max="16384" width="11.421875" style="1" customWidth="1"/>
  </cols>
  <sheetData>
    <row r="1" ht="45" customHeight="1"/>
    <row r="2" spans="2:5" ht="125.25" customHeight="1">
      <c r="B2" s="101" t="s">
        <v>78</v>
      </c>
      <c r="C2" s="101"/>
      <c r="D2" s="101"/>
      <c r="E2" s="2"/>
    </row>
    <row r="3" spans="2:5" ht="34.5" customHeight="1">
      <c r="B3" s="69" t="s">
        <v>28</v>
      </c>
      <c r="C3" s="70" t="s">
        <v>5</v>
      </c>
      <c r="D3" s="71" t="s">
        <v>74</v>
      </c>
      <c r="E3" s="2"/>
    </row>
    <row r="4" spans="2:5" ht="15" customHeight="1">
      <c r="B4" s="7"/>
      <c r="C4" s="3"/>
      <c r="D4" s="3" t="s">
        <v>44</v>
      </c>
      <c r="E4" s="2"/>
    </row>
    <row r="5" spans="2:5" ht="15" customHeight="1">
      <c r="B5" s="66" t="s">
        <v>6</v>
      </c>
      <c r="C5" s="67"/>
      <c r="D5" s="67"/>
      <c r="E5" s="2"/>
    </row>
    <row r="6" spans="2:5" s="4" customFormat="1" ht="15">
      <c r="B6" s="86" t="s">
        <v>0</v>
      </c>
      <c r="C6" s="67" t="s">
        <v>5</v>
      </c>
      <c r="D6" s="68" t="s">
        <v>66</v>
      </c>
      <c r="E6" s="3"/>
    </row>
    <row r="7" spans="2:5" s="4" customFormat="1" ht="15">
      <c r="B7" s="86" t="s">
        <v>1</v>
      </c>
      <c r="C7" s="67" t="s">
        <v>5</v>
      </c>
      <c r="D7" s="68" t="s">
        <v>67</v>
      </c>
      <c r="E7" s="3"/>
    </row>
    <row r="8" spans="2:5" s="4" customFormat="1" ht="15">
      <c r="B8" s="86" t="s">
        <v>2</v>
      </c>
      <c r="C8" s="67" t="s">
        <v>5</v>
      </c>
      <c r="D8" s="68" t="s">
        <v>66</v>
      </c>
      <c r="E8" s="5"/>
    </row>
    <row r="9" spans="2:5" s="4" customFormat="1" ht="15">
      <c r="B9" s="86" t="s">
        <v>3</v>
      </c>
      <c r="C9" s="67" t="s">
        <v>5</v>
      </c>
      <c r="D9" s="68" t="s">
        <v>66</v>
      </c>
      <c r="E9" s="6"/>
    </row>
    <row r="10" spans="2:4" s="4" customFormat="1" ht="15">
      <c r="B10" s="86" t="s">
        <v>4</v>
      </c>
      <c r="C10" s="67" t="s">
        <v>5</v>
      </c>
      <c r="D10" s="68" t="s">
        <v>66</v>
      </c>
    </row>
    <row r="11" spans="2:5" s="4" customFormat="1" ht="15">
      <c r="B11" s="72" t="s">
        <v>30</v>
      </c>
      <c r="C11" s="67" t="s">
        <v>5</v>
      </c>
      <c r="D11" s="68" t="s">
        <v>66</v>
      </c>
      <c r="E11" s="6"/>
    </row>
    <row r="12" spans="2:4" s="4" customFormat="1" ht="15">
      <c r="B12" s="66"/>
      <c r="C12" s="67"/>
      <c r="D12" s="67"/>
    </row>
    <row r="13" spans="2:4" ht="13.5" customHeight="1">
      <c r="B13" s="67"/>
      <c r="C13" s="67"/>
      <c r="D13" s="67"/>
    </row>
    <row r="14" spans="2:4" ht="15">
      <c r="B14" s="66" t="s">
        <v>7</v>
      </c>
      <c r="C14" s="73" t="s">
        <v>5</v>
      </c>
      <c r="D14" s="74">
        <v>41333</v>
      </c>
    </row>
    <row r="15" ht="15"/>
    <row r="16" spans="2:4" ht="15" customHeight="1">
      <c r="B16" s="78" t="s">
        <v>26</v>
      </c>
      <c r="C16" s="79"/>
      <c r="D16" s="79"/>
    </row>
    <row r="17" spans="2:4" ht="28.5" customHeight="1">
      <c r="B17" s="102" t="s">
        <v>29</v>
      </c>
      <c r="C17" s="102"/>
      <c r="D17" s="102"/>
    </row>
    <row r="18" spans="2:4" ht="20.25">
      <c r="B18" s="80" t="s">
        <v>27</v>
      </c>
      <c r="C18" s="81"/>
      <c r="D18" s="81"/>
    </row>
    <row r="19" spans="2:4" ht="84" customHeight="1">
      <c r="B19" s="8"/>
      <c r="C19" s="8"/>
      <c r="D19" s="8"/>
    </row>
  </sheetData>
  <sheetProtection/>
  <mergeCells count="2">
    <mergeCell ref="B2:D2"/>
    <mergeCell ref="B17:D1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
    </sheetView>
  </sheetViews>
  <sheetFormatPr defaultColWidth="11.421875" defaultRowHeight="15"/>
  <cols>
    <col min="1" max="1" width="5.140625" style="0" customWidth="1"/>
    <col min="2" max="2" width="68.8515625" style="0" customWidth="1"/>
    <col min="3" max="3" width="13.28125" style="0" customWidth="1"/>
    <col min="4" max="4" width="10.7109375" style="0" customWidth="1"/>
    <col min="5" max="5" width="16.00390625" style="0" customWidth="1"/>
    <col min="6" max="6" width="10.421875" style="0" customWidth="1"/>
  </cols>
  <sheetData>
    <row r="1" ht="26.25">
      <c r="A1" s="11" t="s">
        <v>25</v>
      </c>
    </row>
    <row r="3" ht="18.75">
      <c r="B3" s="44" t="s">
        <v>20</v>
      </c>
    </row>
    <row r="4" ht="21">
      <c r="B4" s="10" t="str">
        <f>+Portada!D3</f>
        <v>TELEFÓNICA DEL PERÚ S.A.A.</v>
      </c>
    </row>
    <row r="6" spans="2:7" ht="34.5" customHeight="1">
      <c r="B6" s="48"/>
      <c r="C6" s="50" t="s">
        <v>22</v>
      </c>
      <c r="D6" s="50" t="s">
        <v>21</v>
      </c>
      <c r="E6" s="50" t="s">
        <v>79</v>
      </c>
      <c r="F6" s="50" t="s">
        <v>15</v>
      </c>
      <c r="G6" s="50" t="s">
        <v>16</v>
      </c>
    </row>
    <row r="7" spans="2:7" ht="18.75" customHeight="1">
      <c r="B7" s="51" t="str">
        <f>+Portada!B6</f>
        <v>Cargo por Originación y/o Terminación en Red de Servicio de Telefonía Fija</v>
      </c>
      <c r="C7" s="49" t="str">
        <f>+'Cargo Fija'!K6</f>
        <v>Dólares</v>
      </c>
      <c r="D7" s="49" t="str">
        <f>+'Cargo Fija'!K7</f>
        <v>Por minuto</v>
      </c>
      <c r="E7" s="92">
        <f>+'Cargo Fija'!K8</f>
        <v>0.00824</v>
      </c>
      <c r="F7" s="92">
        <f>+'Cargo Fija'!L8</f>
        <v>0.002621437678232012</v>
      </c>
      <c r="G7" s="92">
        <f>+'Cargo Fija'!M8</f>
        <v>0.00826324682571852</v>
      </c>
    </row>
    <row r="8" spans="2:7" ht="18.75" customHeight="1" hidden="1">
      <c r="B8" s="51" t="str">
        <f>+Portada!B7</f>
        <v>Cargo por Originación y/o Terminación en Red de Servicios Móviles</v>
      </c>
      <c r="C8" s="49" t="str">
        <f>+'Cargo Móvil'!K6</f>
        <v>MONEDA</v>
      </c>
      <c r="D8" s="49" t="str">
        <f>+'Cargo Móvil'!K7</f>
        <v>TASACIÓN</v>
      </c>
      <c r="E8" s="92" t="str">
        <f>+'Cargo Móvil'!K8</f>
        <v>VALOR</v>
      </c>
      <c r="F8" s="92" t="e">
        <f>+'Cargo Móvil'!L8</f>
        <v>#VALUE!</v>
      </c>
      <c r="G8" s="92" t="e">
        <f>+'Cargo Móvil'!M8</f>
        <v>#VALUE!</v>
      </c>
    </row>
    <row r="9" spans="2:7" ht="18.75" customHeight="1">
      <c r="B9" s="51" t="str">
        <f>+Portada!B8</f>
        <v>Cargo por Transporte Conmutado Local</v>
      </c>
      <c r="C9" s="49" t="str">
        <f>+'Cargo TCLocal'!K6</f>
        <v>Dólares</v>
      </c>
      <c r="D9" s="49" t="str">
        <f>+'Cargo TCLocal'!K7</f>
        <v>Por minuto</v>
      </c>
      <c r="E9" s="92">
        <f>+'Cargo TCLocal'!K8</f>
        <v>0.00108</v>
      </c>
      <c r="F9" s="92">
        <f>+'Cargo TCLocal'!L8</f>
        <v>0.0003522958507196841</v>
      </c>
      <c r="G9" s="92">
        <f>+'Cargo TCLocal'!M8</f>
        <v>0.001110500392340659</v>
      </c>
    </row>
    <row r="10" spans="2:7" ht="18.75" customHeight="1">
      <c r="B10" s="51" t="str">
        <f>+Portada!B9</f>
        <v>Cargo por Transporte Conmutado de Larga Distancia Nacional</v>
      </c>
      <c r="C10" s="49" t="str">
        <f>+'Cargo TCLDN'!K6</f>
        <v>Dólares</v>
      </c>
      <c r="D10" s="49" t="str">
        <f>+'Cargo TCLDN'!K7</f>
        <v>Por minuto</v>
      </c>
      <c r="E10" s="92">
        <f>+'Cargo TCLDN'!K8</f>
        <v>0.00766</v>
      </c>
      <c r="F10" s="92">
        <f>+'Cargo TCLDN'!L8</f>
        <v>0.002545242919962412</v>
      </c>
      <c r="G10" s="92">
        <f>+'Cargo TCLDN'!M8</f>
        <v>0.00802306713362212</v>
      </c>
    </row>
    <row r="11" spans="2:7" ht="18.75" customHeight="1">
      <c r="B11" s="51" t="str">
        <f>+Portada!B10</f>
        <v>Cargo por Acceso a Teléfonos Públicos Úrbanos</v>
      </c>
      <c r="C11" s="49" t="str">
        <f>+'Cargo TUP'!K6</f>
        <v>Nuevos Soles</v>
      </c>
      <c r="D11" s="49" t="str">
        <f>+'Cargo TUP'!K7</f>
        <v>Por minuto</v>
      </c>
      <c r="E11" s="92">
        <f>+'Cargo TUP'!K8</f>
        <v>0.2231</v>
      </c>
      <c r="F11" s="92">
        <f>+'Cargo TUP'!L8</f>
        <v>0.07125900098538569</v>
      </c>
      <c r="G11" s="92">
        <f>+'Cargo TUP'!M8</f>
        <v>0.2246212902888803</v>
      </c>
    </row>
    <row r="12" spans="2:7" ht="18.75" customHeight="1">
      <c r="B12" s="51" t="str">
        <f>+Portada!B11</f>
        <v>Cargo por Acceso a Plataforma de Pago</v>
      </c>
      <c r="C12" s="49" t="str">
        <f>+'Cargo Plataforma'!K6</f>
        <v>Dólares</v>
      </c>
      <c r="D12" s="49" t="str">
        <f>+'Cargo Plataforma'!K7</f>
        <v>Por minuto</v>
      </c>
      <c r="E12" s="92">
        <f>+'Cargo Plataforma'!K8</f>
        <v>0.0046</v>
      </c>
      <c r="F12" s="92">
        <f>+'Cargo Plataforma'!L8</f>
        <v>0.001462795834552202</v>
      </c>
      <c r="G12" s="92">
        <f>+'Cargo Plataforma'!M8</f>
        <v>0.004610997673875637</v>
      </c>
    </row>
    <row r="13" spans="2:3" ht="15">
      <c r="B13" s="9"/>
      <c r="C13"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7109375" style="13" customWidth="1"/>
    <col min="4" max="4" width="23.421875" style="13" customWidth="1"/>
    <col min="5" max="5" width="21.421875" style="13" customWidth="1"/>
    <col min="6" max="6" width="7.421875" style="13" customWidth="1"/>
    <col min="7" max="7" width="12.421875" style="13" customWidth="1"/>
    <col min="8" max="8" width="12.7109375" style="13" customWidth="1"/>
    <col min="9" max="9" width="14.00390625" style="13" customWidth="1"/>
    <col min="10" max="10" width="9.14062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7" t="str">
        <f>+Portada!B6</f>
        <v>Cargo por Originación y/o Terminación en Red de Servicio de Telefonía Fija</v>
      </c>
      <c r="B2" s="28"/>
      <c r="C2" s="28"/>
      <c r="D2" s="28"/>
      <c r="E2" s="28"/>
      <c r="F2" s="28"/>
      <c r="G2" s="28"/>
      <c r="H2" s="28"/>
      <c r="N2" s="18"/>
      <c r="O2" s="32"/>
      <c r="P2" s="33"/>
      <c r="Q2" s="33"/>
      <c r="R2" s="33"/>
      <c r="S2" s="34"/>
      <c r="T2" s="19"/>
    </row>
    <row r="3" spans="1:20" ht="18.75">
      <c r="A3" s="85" t="str">
        <f>Portada!D3</f>
        <v>TELEFÓNICA DEL PERÚ S.A.A.</v>
      </c>
      <c r="N3" s="18"/>
      <c r="O3" s="35"/>
      <c r="S3" s="36"/>
      <c r="T3" s="19"/>
    </row>
    <row r="4" spans="2:20" ht="21">
      <c r="B4" s="20"/>
      <c r="C4" s="20"/>
      <c r="D4" s="20"/>
      <c r="E4" s="20"/>
      <c r="N4" s="18"/>
      <c r="O4" s="35"/>
      <c r="P4" s="27" t="s">
        <v>19</v>
      </c>
      <c r="S4" s="36"/>
      <c r="T4" s="19"/>
    </row>
    <row r="5" spans="1:20" ht="48" customHeight="1">
      <c r="A5" s="18"/>
      <c r="B5" s="23" t="s">
        <v>9</v>
      </c>
      <c r="C5" s="23" t="s">
        <v>11</v>
      </c>
      <c r="D5" s="23" t="s">
        <v>13</v>
      </c>
      <c r="E5" s="23" t="s">
        <v>32</v>
      </c>
      <c r="F5" s="19"/>
      <c r="G5" s="23" t="s">
        <v>45</v>
      </c>
      <c r="H5" s="23" t="s">
        <v>46</v>
      </c>
      <c r="I5" s="23" t="s">
        <v>34</v>
      </c>
      <c r="K5" s="30" t="s">
        <v>38</v>
      </c>
      <c r="L5" s="88" t="s">
        <v>76</v>
      </c>
      <c r="M5" s="88" t="s">
        <v>77</v>
      </c>
      <c r="N5" s="18"/>
      <c r="O5" s="35"/>
      <c r="P5" s="29" t="s">
        <v>17</v>
      </c>
      <c r="Q5" s="28"/>
      <c r="R5" s="28"/>
      <c r="S5" s="37"/>
      <c r="T5" s="19"/>
    </row>
    <row r="6" spans="1:20" ht="15">
      <c r="A6" s="18"/>
      <c r="B6" s="83">
        <v>40909</v>
      </c>
      <c r="C6" s="96"/>
      <c r="D6" s="96"/>
      <c r="E6" s="94"/>
      <c r="F6" s="19"/>
      <c r="G6" s="76">
        <v>6601869</v>
      </c>
      <c r="H6" s="76">
        <v>20810288</v>
      </c>
      <c r="I6" s="77">
        <f>+H6/G6</f>
        <v>3.1521812989624607</v>
      </c>
      <c r="J6" s="18"/>
      <c r="K6" s="52" t="s">
        <v>69</v>
      </c>
      <c r="L6" s="89"/>
      <c r="M6" s="89"/>
      <c r="N6" s="18"/>
      <c r="O6" s="35"/>
      <c r="P6" s="43"/>
      <c r="Q6" s="43"/>
      <c r="R6" s="28"/>
      <c r="S6" s="37"/>
      <c r="T6" s="19"/>
    </row>
    <row r="7" spans="1:20" ht="15.75">
      <c r="A7" s="18"/>
      <c r="B7" s="83">
        <v>40940</v>
      </c>
      <c r="C7" s="96"/>
      <c r="D7" s="96"/>
      <c r="E7" s="94"/>
      <c r="F7" s="19"/>
      <c r="G7" s="19"/>
      <c r="H7" s="19"/>
      <c r="K7" s="52" t="s">
        <v>68</v>
      </c>
      <c r="L7" s="90"/>
      <c r="M7" s="90"/>
      <c r="N7" s="18"/>
      <c r="O7" s="42"/>
      <c r="P7" s="57">
        <f>+K8</f>
        <v>0.00824</v>
      </c>
      <c r="Q7" s="57">
        <f>+L8*C18/(C18+D18)+M8*D18/(C18+D18)</f>
        <v>0.008240000000000003</v>
      </c>
      <c r="R7" s="55" t="str">
        <f>+IF(P7=Q7,"VERIFICADO","NO CUMPLE")</f>
        <v>VERIFICADO</v>
      </c>
      <c r="S7" s="37"/>
      <c r="T7" s="19"/>
    </row>
    <row r="8" spans="1:20" ht="15">
      <c r="A8" s="18"/>
      <c r="B8" s="83">
        <v>40969</v>
      </c>
      <c r="C8" s="96"/>
      <c r="D8" s="96"/>
      <c r="E8" s="94"/>
      <c r="F8" s="19"/>
      <c r="G8" s="19"/>
      <c r="H8" s="19"/>
      <c r="K8" s="84">
        <v>0.00824</v>
      </c>
      <c r="L8" s="91">
        <f>+(K8*(C18+D18)*G6)/(C18*G6+D18*H6)</f>
        <v>0.002621437678232012</v>
      </c>
      <c r="M8" s="91">
        <f>+(K8*(C18+D18)*H6)/(C18*G6+D18*H6)</f>
        <v>0.00826324682571852</v>
      </c>
      <c r="N8" s="18"/>
      <c r="O8" s="35"/>
      <c r="P8" s="62"/>
      <c r="Q8" s="62"/>
      <c r="R8" s="54"/>
      <c r="S8" s="37"/>
      <c r="T8" s="19"/>
    </row>
    <row r="9" spans="1:20" ht="15" customHeight="1">
      <c r="A9" s="18"/>
      <c r="B9" s="83">
        <v>41000</v>
      </c>
      <c r="C9" s="96"/>
      <c r="D9" s="96"/>
      <c r="E9" s="94"/>
      <c r="F9" s="19"/>
      <c r="G9" s="25" t="s">
        <v>14</v>
      </c>
      <c r="N9" s="18"/>
      <c r="O9" s="35"/>
      <c r="P9" s="63" t="s">
        <v>18</v>
      </c>
      <c r="Q9" s="64"/>
      <c r="R9" s="54"/>
      <c r="S9" s="37"/>
      <c r="T9" s="19"/>
    </row>
    <row r="10" spans="1:20" ht="15">
      <c r="A10" s="18"/>
      <c r="B10" s="83">
        <v>41030</v>
      </c>
      <c r="C10" s="96"/>
      <c r="D10" s="96"/>
      <c r="E10" s="94"/>
      <c r="F10" s="19"/>
      <c r="G10" s="16" t="s">
        <v>70</v>
      </c>
      <c r="H10" s="19"/>
      <c r="N10" s="18"/>
      <c r="O10" s="35"/>
      <c r="P10" s="64"/>
      <c r="Q10" s="64"/>
      <c r="R10" s="54"/>
      <c r="S10" s="37"/>
      <c r="T10" s="19"/>
    </row>
    <row r="11" spans="1:20" ht="15.75">
      <c r="A11" s="18"/>
      <c r="B11" s="83">
        <v>41061</v>
      </c>
      <c r="C11" s="96"/>
      <c r="D11" s="96"/>
      <c r="E11" s="94"/>
      <c r="F11" s="19"/>
      <c r="G11" s="16" t="s">
        <v>71</v>
      </c>
      <c r="H11" s="19"/>
      <c r="N11" s="18"/>
      <c r="O11" s="35"/>
      <c r="P11" s="57">
        <f>+H6/G6</f>
        <v>3.1521812989624607</v>
      </c>
      <c r="Q11" s="57">
        <f>+M8/L8</f>
        <v>3.1521812989624602</v>
      </c>
      <c r="R11" s="55" t="str">
        <f>+IF(P11=Q11,"VERIFICADO","NO CUMPLE")</f>
        <v>VERIFICADO</v>
      </c>
      <c r="S11" s="37"/>
      <c r="T11" s="19"/>
    </row>
    <row r="12" spans="1:20" ht="15">
      <c r="A12" s="18"/>
      <c r="B12" s="83">
        <v>41091</v>
      </c>
      <c r="C12" s="96"/>
      <c r="D12" s="96"/>
      <c r="E12" s="94"/>
      <c r="F12" s="19"/>
      <c r="G12" s="16" t="s">
        <v>72</v>
      </c>
      <c r="H12" s="19"/>
      <c r="N12" s="18"/>
      <c r="O12" s="35"/>
      <c r="R12" s="28"/>
      <c r="S12" s="37"/>
      <c r="T12" s="19"/>
    </row>
    <row r="13" spans="1:20" ht="15.75" thickBot="1">
      <c r="A13" s="18"/>
      <c r="B13" s="83">
        <v>41122</v>
      </c>
      <c r="C13" s="96"/>
      <c r="D13" s="96"/>
      <c r="E13" s="94"/>
      <c r="F13" s="19"/>
      <c r="G13" s="16" t="s">
        <v>73</v>
      </c>
      <c r="H13" s="19"/>
      <c r="N13" s="18"/>
      <c r="O13" s="38"/>
      <c r="P13" s="39"/>
      <c r="Q13" s="39"/>
      <c r="R13" s="40"/>
      <c r="S13" s="41"/>
      <c r="T13" s="19"/>
    </row>
    <row r="14" spans="1:19" ht="15.75" thickTop="1">
      <c r="A14" s="18"/>
      <c r="B14" s="83">
        <v>41153</v>
      </c>
      <c r="C14" s="96"/>
      <c r="D14" s="96"/>
      <c r="E14" s="94"/>
      <c r="F14" s="19"/>
      <c r="G14" s="16" t="s">
        <v>36</v>
      </c>
      <c r="H14" s="19"/>
      <c r="N14" s="18"/>
      <c r="O14" s="22"/>
      <c r="P14" s="31"/>
      <c r="Q14" s="31"/>
      <c r="R14" s="31"/>
      <c r="S14" s="31"/>
    </row>
    <row r="15" spans="1:14" ht="15">
      <c r="A15" s="18"/>
      <c r="B15" s="83">
        <v>41183</v>
      </c>
      <c r="C15" s="96"/>
      <c r="D15" s="96"/>
      <c r="E15" s="94"/>
      <c r="F15" s="19"/>
      <c r="G15" s="16" t="s">
        <v>37</v>
      </c>
      <c r="H15" s="19"/>
      <c r="N15" s="18"/>
    </row>
    <row r="16" spans="1:14" ht="15">
      <c r="A16" s="18"/>
      <c r="B16" s="83">
        <v>41214</v>
      </c>
      <c r="C16" s="96"/>
      <c r="D16" s="96"/>
      <c r="E16" s="94"/>
      <c r="F16" s="19"/>
      <c r="G16" s="19"/>
      <c r="H16" s="19"/>
      <c r="N16" s="18"/>
    </row>
    <row r="17" spans="1:14" ht="15">
      <c r="A17" s="18"/>
      <c r="B17" s="83">
        <v>41244</v>
      </c>
      <c r="C17" s="96"/>
      <c r="D17" s="96"/>
      <c r="E17" s="94"/>
      <c r="F17" s="19"/>
      <c r="G17" s="19"/>
      <c r="H17" s="19"/>
      <c r="N17" s="18"/>
    </row>
    <row r="18" spans="1:8" ht="15">
      <c r="A18" s="18"/>
      <c r="B18" s="24" t="s">
        <v>10</v>
      </c>
      <c r="C18" s="93">
        <v>29095.655153622</v>
      </c>
      <c r="D18" s="93">
        <v>7032175.220510842</v>
      </c>
      <c r="E18" s="97">
        <v>7061270.875664464</v>
      </c>
      <c r="F18" s="19"/>
      <c r="G18" s="19"/>
      <c r="H18" s="19"/>
    </row>
    <row r="19" spans="2:5" ht="15" customHeight="1">
      <c r="B19" s="21"/>
      <c r="C19" s="22"/>
      <c r="D19" s="22"/>
      <c r="E19" s="22"/>
    </row>
    <row r="20" ht="15">
      <c r="B20" s="15" t="s">
        <v>12</v>
      </c>
    </row>
    <row r="21" spans="2:5" s="17" customFormat="1" ht="77.25" customHeight="1">
      <c r="B21" s="103" t="s">
        <v>33</v>
      </c>
      <c r="C21" s="104"/>
      <c r="D21" s="104"/>
      <c r="E21" s="105"/>
    </row>
    <row r="22" spans="2:5" s="17" customFormat="1" ht="76.5" customHeight="1">
      <c r="B22" s="103" t="s">
        <v>65</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1" sqref="A1"/>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19</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17</v>
      </c>
      <c r="Q5" s="28"/>
      <c r="R5" s="28"/>
      <c r="S5" s="37"/>
      <c r="T5" s="19"/>
    </row>
    <row r="6" spans="1:20" ht="15">
      <c r="A6" s="18"/>
      <c r="B6" s="52" t="s">
        <v>48</v>
      </c>
      <c r="C6" s="52"/>
      <c r="D6" s="52"/>
      <c r="E6" s="26">
        <f>SUM(C6:D6)</f>
        <v>0</v>
      </c>
      <c r="F6" s="19"/>
      <c r="G6" s="76">
        <v>6601869</v>
      </c>
      <c r="H6" s="76">
        <v>20810288</v>
      </c>
      <c r="I6" s="77">
        <f>+H6/G6</f>
        <v>3.1521812989624607</v>
      </c>
      <c r="J6" s="18"/>
      <c r="K6" s="52" t="s">
        <v>23</v>
      </c>
      <c r="L6" s="47"/>
      <c r="M6" s="47"/>
      <c r="N6" s="18"/>
      <c r="O6" s="35"/>
      <c r="P6" s="43"/>
      <c r="Q6" s="43"/>
      <c r="R6" s="28"/>
      <c r="S6" s="37"/>
      <c r="T6" s="19"/>
    </row>
    <row r="7" spans="1:20" ht="15.75">
      <c r="A7" s="18"/>
      <c r="B7" s="52" t="s">
        <v>49</v>
      </c>
      <c r="C7" s="52"/>
      <c r="D7" s="52"/>
      <c r="E7" s="26">
        <f aca="true" t="shared" si="0" ref="E7:E17">SUM(C7:D7)</f>
        <v>0</v>
      </c>
      <c r="F7" s="19"/>
      <c r="G7" s="19"/>
      <c r="H7" s="19"/>
      <c r="K7" s="52" t="s">
        <v>24</v>
      </c>
      <c r="L7" s="46"/>
      <c r="M7" s="46"/>
      <c r="N7" s="18"/>
      <c r="O7" s="42"/>
      <c r="P7" s="65" t="str">
        <f>+K8</f>
        <v>VALOR</v>
      </c>
      <c r="Q7" s="65" t="e">
        <f>+L8*C18/(C18+D18)+M8*D18/(C18+D18)</f>
        <v>#VALUE!</v>
      </c>
      <c r="R7" s="55" t="e">
        <f>+IF(P7=Q7,"VERIFICADO","NO CUMPLE")</f>
        <v>#VALUE!</v>
      </c>
      <c r="S7" s="37"/>
      <c r="T7" s="19"/>
    </row>
    <row r="8" spans="1:20" ht="15">
      <c r="A8" s="18"/>
      <c r="B8" s="52" t="s">
        <v>50</v>
      </c>
      <c r="C8" s="52"/>
      <c r="D8" s="52"/>
      <c r="E8" s="26">
        <f t="shared" si="0"/>
        <v>0</v>
      </c>
      <c r="F8" s="19"/>
      <c r="G8" s="19"/>
      <c r="H8" s="19"/>
      <c r="K8" s="56" t="s">
        <v>31</v>
      </c>
      <c r="L8" s="61" t="e">
        <f>+(K8*(C18+D18)*G6)/(C18*G6+D18*H6)</f>
        <v>#VALUE!</v>
      </c>
      <c r="M8" s="61" t="e">
        <f>+(K8*(C18+D18)*H6)/(C18*G6+D18*H6)</f>
        <v>#VALUE!</v>
      </c>
      <c r="N8" s="18"/>
      <c r="O8" s="35"/>
      <c r="P8" s="58"/>
      <c r="Q8" s="58"/>
      <c r="R8" s="54"/>
      <c r="S8" s="37"/>
      <c r="T8" s="19"/>
    </row>
    <row r="9" spans="1:20" ht="15" customHeight="1">
      <c r="A9" s="18"/>
      <c r="B9" s="52" t="s">
        <v>51</v>
      </c>
      <c r="C9" s="52"/>
      <c r="D9" s="52"/>
      <c r="E9" s="26">
        <f t="shared" si="0"/>
        <v>0</v>
      </c>
      <c r="F9" s="19"/>
      <c r="G9" s="25" t="s">
        <v>14</v>
      </c>
      <c r="N9" s="18"/>
      <c r="O9" s="35"/>
      <c r="P9" s="59" t="s">
        <v>18</v>
      </c>
      <c r="Q9" s="60"/>
      <c r="R9" s="54"/>
      <c r="S9" s="37"/>
      <c r="T9" s="19"/>
    </row>
    <row r="10" spans="1:20" ht="15">
      <c r="A10" s="18"/>
      <c r="B10" s="52" t="s">
        <v>52</v>
      </c>
      <c r="C10" s="52"/>
      <c r="D10" s="52"/>
      <c r="E10" s="26">
        <f t="shared" si="0"/>
        <v>0</v>
      </c>
      <c r="F10" s="19"/>
      <c r="G10" s="16" t="s">
        <v>47</v>
      </c>
      <c r="H10" s="19"/>
      <c r="N10" s="18"/>
      <c r="O10" s="35"/>
      <c r="P10" s="60"/>
      <c r="Q10" s="60"/>
      <c r="R10" s="54"/>
      <c r="S10" s="37"/>
      <c r="T10" s="19"/>
    </row>
    <row r="11" spans="1:20" ht="15.75">
      <c r="A11" s="18"/>
      <c r="B11" s="52" t="s">
        <v>53</v>
      </c>
      <c r="C11" s="52"/>
      <c r="D11" s="52"/>
      <c r="E11" s="26">
        <f t="shared" si="0"/>
        <v>0</v>
      </c>
      <c r="F11" s="19"/>
      <c r="G11" s="16" t="s">
        <v>35</v>
      </c>
      <c r="H11" s="19"/>
      <c r="N11" s="18"/>
      <c r="O11" s="35"/>
      <c r="P11" s="65">
        <f>+H6/G6</f>
        <v>3.1521812989624607</v>
      </c>
      <c r="Q11" s="65" t="e">
        <f>+M8/L8</f>
        <v>#VALUE!</v>
      </c>
      <c r="R11" s="55" t="e">
        <f>+IF(P11=Q11,"VERIFICADO","NO CUMPLE")</f>
        <v>#VALUE!</v>
      </c>
      <c r="S11" s="37"/>
      <c r="T11" s="19"/>
    </row>
    <row r="12" spans="1:20" ht="15">
      <c r="A12" s="18"/>
      <c r="B12" s="52" t="s">
        <v>54</v>
      </c>
      <c r="C12" s="52"/>
      <c r="D12" s="52"/>
      <c r="E12" s="26">
        <f t="shared" si="0"/>
        <v>0</v>
      </c>
      <c r="F12" s="19"/>
      <c r="G12" s="16" t="s">
        <v>36</v>
      </c>
      <c r="H12" s="19"/>
      <c r="N12" s="18"/>
      <c r="O12" s="35"/>
      <c r="R12" s="28"/>
      <c r="S12" s="37"/>
      <c r="T12" s="19"/>
    </row>
    <row r="13" spans="1:20" ht="15.75" thickBot="1">
      <c r="A13" s="18"/>
      <c r="B13" s="52" t="s">
        <v>55</v>
      </c>
      <c r="C13" s="52"/>
      <c r="D13" s="52"/>
      <c r="E13" s="26">
        <f t="shared" si="0"/>
        <v>0</v>
      </c>
      <c r="F13" s="19"/>
      <c r="G13" s="16" t="s">
        <v>37</v>
      </c>
      <c r="H13" s="19"/>
      <c r="N13" s="18"/>
      <c r="O13" s="38"/>
      <c r="P13" s="39"/>
      <c r="Q13" s="39"/>
      <c r="R13" s="40"/>
      <c r="S13" s="41"/>
      <c r="T13" s="19"/>
    </row>
    <row r="14" spans="1:19" ht="15.75" thickTop="1">
      <c r="A14" s="18"/>
      <c r="B14" s="52" t="s">
        <v>56</v>
      </c>
      <c r="C14" s="52"/>
      <c r="D14" s="52"/>
      <c r="E14" s="26">
        <f t="shared" si="0"/>
        <v>0</v>
      </c>
      <c r="F14" s="19"/>
      <c r="G14" s="19"/>
      <c r="H14" s="19"/>
      <c r="O14" s="22"/>
      <c r="P14" s="31"/>
      <c r="Q14" s="31"/>
      <c r="R14" s="31"/>
      <c r="S14" s="31"/>
    </row>
    <row r="15" spans="1:8" ht="15">
      <c r="A15" s="18"/>
      <c r="B15" s="52" t="s">
        <v>57</v>
      </c>
      <c r="C15" s="52"/>
      <c r="D15" s="52"/>
      <c r="E15" s="26">
        <f t="shared" si="0"/>
        <v>0</v>
      </c>
      <c r="F15" s="19"/>
      <c r="G15" s="19"/>
      <c r="H15" s="19"/>
    </row>
    <row r="16" spans="1:8" ht="15">
      <c r="A16" s="18"/>
      <c r="B16" s="52" t="s">
        <v>58</v>
      </c>
      <c r="C16" s="52"/>
      <c r="D16" s="52"/>
      <c r="E16" s="26">
        <f t="shared" si="0"/>
        <v>0</v>
      </c>
      <c r="F16" s="19"/>
      <c r="G16" s="19"/>
      <c r="H16" s="19"/>
    </row>
    <row r="17" spans="1:8" ht="15">
      <c r="A17" s="18"/>
      <c r="B17" s="52" t="s">
        <v>59</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103" t="s">
        <v>39</v>
      </c>
      <c r="C21" s="104"/>
      <c r="D21" s="104"/>
      <c r="E21" s="105"/>
    </row>
    <row r="22" spans="2:5" s="17" customFormat="1" ht="79.5" customHeight="1">
      <c r="B22" s="103" t="s">
        <v>60</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4" width="23.8515625" style="13" customWidth="1"/>
    <col min="5" max="5" width="21.421875" style="13" customWidth="1"/>
    <col min="6" max="6" width="9.28125" style="13" customWidth="1"/>
    <col min="7" max="7" width="12.421875" style="13" customWidth="1"/>
    <col min="8" max="8" width="12.7109375" style="13" customWidth="1"/>
    <col min="9" max="9" width="14.00390625" style="13" customWidth="1"/>
    <col min="10" max="10" width="10.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7" t="str">
        <f>+Portada!B8</f>
        <v>Cargo por Transporte Conmutado Local</v>
      </c>
      <c r="B2" s="28"/>
      <c r="C2" s="28"/>
      <c r="D2" s="28"/>
      <c r="N2" s="18"/>
      <c r="O2" s="32"/>
      <c r="P2" s="33"/>
      <c r="Q2" s="33"/>
      <c r="R2" s="33"/>
      <c r="S2" s="34"/>
      <c r="T2" s="19"/>
    </row>
    <row r="3" spans="1:20" ht="18.75">
      <c r="A3" s="85" t="str">
        <f>Portada!D3</f>
        <v>TELEFÓNICA DEL PERÚ S.A.A.</v>
      </c>
      <c r="N3" s="18"/>
      <c r="O3" s="35"/>
      <c r="S3" s="36"/>
      <c r="T3" s="19"/>
    </row>
    <row r="4" spans="2:20" ht="21">
      <c r="B4" s="20"/>
      <c r="C4" s="20"/>
      <c r="D4" s="20"/>
      <c r="E4" s="20"/>
      <c r="N4" s="18"/>
      <c r="O4" s="35"/>
      <c r="P4" s="27" t="s">
        <v>19</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17</v>
      </c>
      <c r="Q5" s="28"/>
      <c r="R5" s="28"/>
      <c r="S5" s="37"/>
      <c r="T5" s="19"/>
    </row>
    <row r="6" spans="1:20" ht="15">
      <c r="A6" s="18"/>
      <c r="B6" s="83">
        <v>40909</v>
      </c>
      <c r="C6" s="96"/>
      <c r="D6" s="96"/>
      <c r="E6" s="94"/>
      <c r="F6" s="19"/>
      <c r="G6" s="76">
        <v>6601869</v>
      </c>
      <c r="H6" s="76">
        <v>20810288</v>
      </c>
      <c r="I6" s="77">
        <f>+H6/G6</f>
        <v>3.1521812989624607</v>
      </c>
      <c r="J6" s="18"/>
      <c r="K6" s="52" t="s">
        <v>69</v>
      </c>
      <c r="L6" s="47"/>
      <c r="M6" s="47"/>
      <c r="N6" s="18"/>
      <c r="O6" s="35"/>
      <c r="P6" s="43"/>
      <c r="Q6" s="43"/>
      <c r="R6" s="28"/>
      <c r="S6" s="37"/>
      <c r="T6" s="19"/>
    </row>
    <row r="7" spans="1:20" ht="15.75">
      <c r="A7" s="18"/>
      <c r="B7" s="83">
        <v>40940</v>
      </c>
      <c r="C7" s="96"/>
      <c r="D7" s="96"/>
      <c r="E7" s="94"/>
      <c r="F7" s="19"/>
      <c r="G7" s="19"/>
      <c r="H7" s="19"/>
      <c r="K7" s="52" t="s">
        <v>68</v>
      </c>
      <c r="L7" s="46"/>
      <c r="M7" s="46"/>
      <c r="N7" s="18"/>
      <c r="O7" s="42"/>
      <c r="P7" s="65">
        <f>+K8</f>
        <v>0.00108</v>
      </c>
      <c r="Q7" s="65">
        <f>+L8*C18/(C18+D18)+M8*D18/(C18+D18)</f>
        <v>0.0010800000000000002</v>
      </c>
      <c r="R7" s="55" t="str">
        <f>+IF(P7=Q7,"VERIFICADO","NO CUMPLE")</f>
        <v>VERIFICADO</v>
      </c>
      <c r="S7" s="37"/>
      <c r="T7" s="19"/>
    </row>
    <row r="8" spans="1:20" ht="15">
      <c r="A8" s="18"/>
      <c r="B8" s="83">
        <v>40969</v>
      </c>
      <c r="C8" s="96"/>
      <c r="D8" s="96"/>
      <c r="E8" s="94"/>
      <c r="F8" s="19"/>
      <c r="G8" s="19"/>
      <c r="H8" s="19"/>
      <c r="K8" s="84">
        <v>0.00108</v>
      </c>
      <c r="L8" s="91">
        <f>+(K8*(C18+D18)*G6)/(C18*G6+D18*H6)</f>
        <v>0.0003522958507196841</v>
      </c>
      <c r="M8" s="91">
        <f>+(K8*(C18+D18)*H6)/(C18*G6+D18*H6)</f>
        <v>0.001110500392340659</v>
      </c>
      <c r="N8" s="18"/>
      <c r="O8" s="35"/>
      <c r="P8" s="58"/>
      <c r="Q8" s="58"/>
      <c r="R8" s="54"/>
      <c r="S8" s="37"/>
      <c r="T8" s="19"/>
    </row>
    <row r="9" spans="1:20" ht="15" customHeight="1">
      <c r="A9" s="18"/>
      <c r="B9" s="83">
        <v>41000</v>
      </c>
      <c r="C9" s="96"/>
      <c r="D9" s="96"/>
      <c r="E9" s="94"/>
      <c r="F9" s="19"/>
      <c r="G9" s="25" t="s">
        <v>14</v>
      </c>
      <c r="N9" s="18"/>
      <c r="O9" s="35"/>
      <c r="P9" s="59" t="s">
        <v>18</v>
      </c>
      <c r="Q9" s="60"/>
      <c r="R9" s="54"/>
      <c r="S9" s="37"/>
      <c r="T9" s="19"/>
    </row>
    <row r="10" spans="1:20" ht="15">
      <c r="A10" s="18"/>
      <c r="B10" s="83">
        <v>41030</v>
      </c>
      <c r="C10" s="96"/>
      <c r="D10" s="96"/>
      <c r="E10" s="94"/>
      <c r="F10" s="19"/>
      <c r="G10" s="16" t="s">
        <v>70</v>
      </c>
      <c r="H10" s="19"/>
      <c r="N10" s="18"/>
      <c r="O10" s="35"/>
      <c r="P10" s="60"/>
      <c r="Q10" s="60"/>
      <c r="R10" s="54"/>
      <c r="S10" s="37"/>
      <c r="T10" s="19"/>
    </row>
    <row r="11" spans="1:20" ht="15.75">
      <c r="A11" s="18"/>
      <c r="B11" s="83">
        <v>41061</v>
      </c>
      <c r="C11" s="96"/>
      <c r="D11" s="96"/>
      <c r="E11" s="94"/>
      <c r="F11" s="19"/>
      <c r="G11" s="16" t="s">
        <v>71</v>
      </c>
      <c r="H11" s="19"/>
      <c r="N11" s="18"/>
      <c r="O11" s="35"/>
      <c r="P11" s="65">
        <f>+H6/G6</f>
        <v>3.1521812989624607</v>
      </c>
      <c r="Q11" s="65">
        <f>+M8/L8</f>
        <v>3.1521812989624607</v>
      </c>
      <c r="R11" s="55" t="str">
        <f>+IF(P11=Q11,"VERIFICADO","NO CUMPLE")</f>
        <v>VERIFICADO</v>
      </c>
      <c r="S11" s="37"/>
      <c r="T11" s="19"/>
    </row>
    <row r="12" spans="1:20" ht="15">
      <c r="A12" s="18"/>
      <c r="B12" s="83">
        <v>41091</v>
      </c>
      <c r="C12" s="96"/>
      <c r="D12" s="96"/>
      <c r="E12" s="94"/>
      <c r="F12" s="19"/>
      <c r="G12" s="16" t="s">
        <v>72</v>
      </c>
      <c r="H12" s="19"/>
      <c r="N12" s="18"/>
      <c r="O12" s="35"/>
      <c r="R12" s="28"/>
      <c r="S12" s="37"/>
      <c r="T12" s="19"/>
    </row>
    <row r="13" spans="1:20" ht="15.75" thickBot="1">
      <c r="A13" s="18"/>
      <c r="B13" s="83">
        <v>41122</v>
      </c>
      <c r="C13" s="96"/>
      <c r="D13" s="96"/>
      <c r="E13" s="94"/>
      <c r="F13" s="19"/>
      <c r="G13" s="16" t="s">
        <v>73</v>
      </c>
      <c r="H13" s="19"/>
      <c r="N13" s="18"/>
      <c r="O13" s="38"/>
      <c r="P13" s="39"/>
      <c r="Q13" s="39"/>
      <c r="R13" s="40"/>
      <c r="S13" s="41"/>
      <c r="T13" s="19"/>
    </row>
    <row r="14" spans="1:19" ht="15.75" thickTop="1">
      <c r="A14" s="18"/>
      <c r="B14" s="83">
        <v>41153</v>
      </c>
      <c r="C14" s="96"/>
      <c r="D14" s="96"/>
      <c r="E14" s="94"/>
      <c r="F14" s="19"/>
      <c r="G14" s="16" t="s">
        <v>36</v>
      </c>
      <c r="H14" s="19"/>
      <c r="N14" s="18"/>
      <c r="O14" s="22"/>
      <c r="P14" s="31"/>
      <c r="Q14" s="31"/>
      <c r="R14" s="31"/>
      <c r="S14" s="31"/>
    </row>
    <row r="15" spans="1:14" ht="15">
      <c r="A15" s="18"/>
      <c r="B15" s="83">
        <v>41183</v>
      </c>
      <c r="C15" s="96"/>
      <c r="D15" s="96"/>
      <c r="E15" s="94"/>
      <c r="F15" s="19"/>
      <c r="G15" s="16" t="s">
        <v>37</v>
      </c>
      <c r="H15" s="19"/>
      <c r="N15" s="18"/>
    </row>
    <row r="16" spans="1:14" ht="15">
      <c r="A16" s="18"/>
      <c r="B16" s="83">
        <v>41214</v>
      </c>
      <c r="C16" s="96"/>
      <c r="D16" s="96"/>
      <c r="E16" s="94"/>
      <c r="F16" s="19"/>
      <c r="G16" s="19"/>
      <c r="H16" s="19"/>
      <c r="N16" s="18"/>
    </row>
    <row r="17" spans="1:14" ht="15">
      <c r="A17" s="18"/>
      <c r="B17" s="83">
        <v>41244</v>
      </c>
      <c r="C17" s="96"/>
      <c r="D17" s="96"/>
      <c r="E17" s="94"/>
      <c r="F17" s="19"/>
      <c r="G17" s="19"/>
      <c r="H17" s="19"/>
      <c r="N17" s="18"/>
    </row>
    <row r="18" spans="1:14" ht="15">
      <c r="A18" s="18"/>
      <c r="B18" s="24" t="s">
        <v>10</v>
      </c>
      <c r="C18" s="93">
        <v>26835.281809506992</v>
      </c>
      <c r="D18" s="93">
        <v>640258.8432887951</v>
      </c>
      <c r="E18" s="97">
        <v>667094.125098302</v>
      </c>
      <c r="F18" s="19"/>
      <c r="G18" s="19"/>
      <c r="H18" s="19"/>
      <c r="N18" s="18"/>
    </row>
    <row r="19" spans="2:14" ht="15">
      <c r="B19" s="21"/>
      <c r="C19" s="22"/>
      <c r="D19" s="22"/>
      <c r="E19" s="22"/>
      <c r="N19" s="18"/>
    </row>
    <row r="20" ht="15">
      <c r="B20" s="15" t="s">
        <v>12</v>
      </c>
    </row>
    <row r="21" spans="2:5" s="17" customFormat="1" ht="65.25" customHeight="1">
      <c r="B21" s="103" t="s">
        <v>40</v>
      </c>
      <c r="C21" s="104"/>
      <c r="D21" s="104"/>
      <c r="E21" s="105"/>
    </row>
    <row r="22" spans="2:5" s="17" customFormat="1" ht="59.25" customHeight="1">
      <c r="B22" s="103" t="s">
        <v>61</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421875" style="13" customWidth="1"/>
    <col min="4" max="4" width="22.421875" style="13" customWidth="1"/>
    <col min="5" max="5" width="21.421875" style="13" customWidth="1"/>
    <col min="6" max="6" width="9.8515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87" t="str">
        <f>+Portada!B9</f>
        <v>Cargo por Transporte Conmutado de Larga Distancia Nacional</v>
      </c>
      <c r="B2" s="28"/>
      <c r="C2" s="28"/>
      <c r="D2" s="28"/>
      <c r="E2" s="28"/>
      <c r="F2" s="28"/>
      <c r="N2" s="18"/>
      <c r="O2" s="32"/>
      <c r="P2" s="33"/>
      <c r="Q2" s="33"/>
      <c r="R2" s="33"/>
      <c r="S2" s="34"/>
      <c r="T2" s="19"/>
    </row>
    <row r="3" spans="1:20" ht="18.75">
      <c r="A3" s="85" t="str">
        <f>Portada!D3</f>
        <v>TELEFÓNICA DEL PERÚ S.A.A.</v>
      </c>
      <c r="N3" s="18"/>
      <c r="O3" s="35"/>
      <c r="S3" s="36"/>
      <c r="T3" s="19"/>
    </row>
    <row r="4" spans="2:20" ht="21">
      <c r="B4" s="20"/>
      <c r="C4" s="20"/>
      <c r="D4" s="20"/>
      <c r="E4" s="20"/>
      <c r="N4" s="18"/>
      <c r="O4" s="35"/>
      <c r="P4" s="27" t="s">
        <v>19</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17</v>
      </c>
      <c r="Q5" s="28"/>
      <c r="R5" s="28"/>
      <c r="S5" s="37"/>
      <c r="T5" s="19"/>
    </row>
    <row r="6" spans="1:20" ht="15">
      <c r="A6" s="18"/>
      <c r="B6" s="83">
        <v>40909</v>
      </c>
      <c r="C6" s="96"/>
      <c r="D6" s="96"/>
      <c r="E6" s="94"/>
      <c r="F6" s="19"/>
      <c r="G6" s="76">
        <v>6601869</v>
      </c>
      <c r="H6" s="76">
        <v>20810288</v>
      </c>
      <c r="I6" s="77">
        <f>+H6/G6</f>
        <v>3.1521812989624607</v>
      </c>
      <c r="J6" s="18"/>
      <c r="K6" s="52" t="s">
        <v>69</v>
      </c>
      <c r="L6" s="47"/>
      <c r="M6" s="47"/>
      <c r="N6" s="18"/>
      <c r="O6" s="35"/>
      <c r="P6" s="43"/>
      <c r="Q6" s="43"/>
      <c r="R6" s="28"/>
      <c r="S6" s="37"/>
      <c r="T6" s="19"/>
    </row>
    <row r="7" spans="1:20" ht="15.75">
      <c r="A7" s="18"/>
      <c r="B7" s="83">
        <v>40940</v>
      </c>
      <c r="C7" s="96"/>
      <c r="D7" s="96"/>
      <c r="E7" s="94"/>
      <c r="F7" s="19"/>
      <c r="G7" s="19"/>
      <c r="H7" s="19"/>
      <c r="K7" s="52" t="s">
        <v>68</v>
      </c>
      <c r="L7" s="46"/>
      <c r="M7" s="46"/>
      <c r="N7" s="18"/>
      <c r="O7" s="42"/>
      <c r="P7" s="65">
        <f>+K8</f>
        <v>0.00766</v>
      </c>
      <c r="Q7" s="65">
        <f>+L8*C18/(C18+D18)+M8*D18/(C18+D18)</f>
        <v>0.007659999999999999</v>
      </c>
      <c r="R7" s="55" t="str">
        <f>+IF(P7=Q7,"VERIFICADO","NO CUMPLE")</f>
        <v>VERIFICADO</v>
      </c>
      <c r="S7" s="37"/>
      <c r="T7" s="19"/>
    </row>
    <row r="8" spans="1:20" ht="15">
      <c r="A8" s="18"/>
      <c r="B8" s="83">
        <v>40969</v>
      </c>
      <c r="C8" s="96"/>
      <c r="D8" s="96"/>
      <c r="E8" s="94"/>
      <c r="F8" s="19"/>
      <c r="G8" s="19"/>
      <c r="H8" s="19"/>
      <c r="K8" s="84">
        <v>0.00766</v>
      </c>
      <c r="L8" s="91">
        <f>+(K8*(C18+D18)*G6)/(C18*G6+D18*H6)</f>
        <v>0.002545242919962412</v>
      </c>
      <c r="M8" s="91">
        <f>+(K8*(C18+D18)*H6)/(C18*G6+D18*H6)</f>
        <v>0.00802306713362212</v>
      </c>
      <c r="N8" s="18"/>
      <c r="O8" s="35"/>
      <c r="P8" s="58"/>
      <c r="Q8" s="58"/>
      <c r="R8" s="54"/>
      <c r="S8" s="37"/>
      <c r="T8" s="19"/>
    </row>
    <row r="9" spans="1:20" ht="15" customHeight="1">
      <c r="A9" s="18"/>
      <c r="B9" s="83">
        <v>41000</v>
      </c>
      <c r="C9" s="96"/>
      <c r="D9" s="96"/>
      <c r="E9" s="94"/>
      <c r="F9" s="19"/>
      <c r="G9" s="25" t="s">
        <v>14</v>
      </c>
      <c r="O9" s="35"/>
      <c r="P9" s="59" t="s">
        <v>18</v>
      </c>
      <c r="Q9" s="60"/>
      <c r="R9" s="54"/>
      <c r="S9" s="37"/>
      <c r="T9" s="19"/>
    </row>
    <row r="10" spans="1:20" ht="15">
      <c r="A10" s="18"/>
      <c r="B10" s="83">
        <v>41030</v>
      </c>
      <c r="C10" s="96"/>
      <c r="D10" s="96"/>
      <c r="E10" s="94"/>
      <c r="F10" s="19"/>
      <c r="G10" s="16" t="s">
        <v>70</v>
      </c>
      <c r="H10" s="19"/>
      <c r="O10" s="35"/>
      <c r="P10" s="60"/>
      <c r="Q10" s="60"/>
      <c r="R10" s="54"/>
      <c r="S10" s="37"/>
      <c r="T10" s="19"/>
    </row>
    <row r="11" spans="1:20" ht="15.75">
      <c r="A11" s="18"/>
      <c r="B11" s="83">
        <v>41061</v>
      </c>
      <c r="C11" s="96"/>
      <c r="D11" s="96"/>
      <c r="E11" s="94"/>
      <c r="F11" s="19"/>
      <c r="G11" s="16" t="s">
        <v>71</v>
      </c>
      <c r="H11" s="19"/>
      <c r="O11" s="35"/>
      <c r="P11" s="65">
        <f>+H6/G6</f>
        <v>3.1521812989624607</v>
      </c>
      <c r="Q11" s="65">
        <f>+M8/L8</f>
        <v>3.1521812989624602</v>
      </c>
      <c r="R11" s="55" t="str">
        <f>+IF(P11=Q11,"VERIFICADO","NO CUMPLE")</f>
        <v>VERIFICADO</v>
      </c>
      <c r="S11" s="37"/>
      <c r="T11" s="19"/>
    </row>
    <row r="12" spans="1:20" ht="15">
      <c r="A12" s="18"/>
      <c r="B12" s="83">
        <v>41091</v>
      </c>
      <c r="C12" s="96"/>
      <c r="D12" s="96"/>
      <c r="E12" s="94"/>
      <c r="F12" s="19"/>
      <c r="G12" s="16" t="s">
        <v>72</v>
      </c>
      <c r="H12" s="19"/>
      <c r="O12" s="35"/>
      <c r="R12" s="28"/>
      <c r="S12" s="37"/>
      <c r="T12" s="19"/>
    </row>
    <row r="13" spans="1:20" ht="15.75" thickBot="1">
      <c r="A13" s="18"/>
      <c r="B13" s="83">
        <v>41122</v>
      </c>
      <c r="C13" s="96"/>
      <c r="D13" s="96"/>
      <c r="E13" s="94"/>
      <c r="F13" s="19"/>
      <c r="G13" s="16" t="s">
        <v>73</v>
      </c>
      <c r="H13" s="19"/>
      <c r="O13" s="38"/>
      <c r="P13" s="39"/>
      <c r="Q13" s="39"/>
      <c r="R13" s="40"/>
      <c r="S13" s="41"/>
      <c r="T13" s="19"/>
    </row>
    <row r="14" spans="1:19" ht="15.75" thickTop="1">
      <c r="A14" s="18"/>
      <c r="B14" s="83">
        <v>41153</v>
      </c>
      <c r="C14" s="96"/>
      <c r="D14" s="96"/>
      <c r="E14" s="94"/>
      <c r="F14" s="19"/>
      <c r="G14" s="16" t="s">
        <v>36</v>
      </c>
      <c r="H14" s="19"/>
      <c r="O14" s="22"/>
      <c r="P14" s="31"/>
      <c r="Q14" s="31"/>
      <c r="R14" s="31"/>
      <c r="S14" s="31"/>
    </row>
    <row r="15" spans="1:8" ht="15">
      <c r="A15" s="18"/>
      <c r="B15" s="83">
        <v>41183</v>
      </c>
      <c r="C15" s="96"/>
      <c r="D15" s="96"/>
      <c r="E15" s="94"/>
      <c r="F15" s="19"/>
      <c r="G15" s="16" t="s">
        <v>37</v>
      </c>
      <c r="H15" s="19"/>
    </row>
    <row r="16" spans="1:8" ht="15">
      <c r="A16" s="18"/>
      <c r="B16" s="83">
        <v>41214</v>
      </c>
      <c r="C16" s="96"/>
      <c r="D16" s="96"/>
      <c r="E16" s="94"/>
      <c r="F16" s="19"/>
      <c r="G16" s="19"/>
      <c r="H16" s="19"/>
    </row>
    <row r="17" spans="1:8" ht="15">
      <c r="A17" s="18"/>
      <c r="B17" s="83">
        <v>41244</v>
      </c>
      <c r="C17" s="96"/>
      <c r="D17" s="96"/>
      <c r="E17" s="94"/>
      <c r="F17" s="19"/>
      <c r="G17" s="19"/>
      <c r="H17" s="19"/>
    </row>
    <row r="18" spans="1:8" ht="15">
      <c r="A18" s="18"/>
      <c r="B18" s="24" t="s">
        <v>10</v>
      </c>
      <c r="C18" s="93">
        <v>18656.549478878</v>
      </c>
      <c r="D18" s="93">
        <v>262826.6502235351</v>
      </c>
      <c r="E18" s="97">
        <v>281483.19970241305</v>
      </c>
      <c r="F18" s="19"/>
      <c r="G18" s="19"/>
      <c r="H18" s="19"/>
    </row>
    <row r="19" spans="2:5" ht="15">
      <c r="B19" s="21"/>
      <c r="C19" s="22"/>
      <c r="D19" s="22"/>
      <c r="E19" s="22"/>
    </row>
    <row r="20" ht="15">
      <c r="B20" s="15" t="s">
        <v>12</v>
      </c>
    </row>
    <row r="21" spans="2:5" s="17" customFormat="1" ht="75" customHeight="1">
      <c r="B21" s="103" t="s">
        <v>41</v>
      </c>
      <c r="C21" s="104"/>
      <c r="D21" s="104"/>
      <c r="E21" s="105"/>
    </row>
    <row r="22" spans="2:5" s="17" customFormat="1" ht="85.5" customHeight="1">
      <c r="B22" s="103" t="s">
        <v>62</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2.8515625" style="13" customWidth="1"/>
    <col min="5" max="5" width="21.421875" style="13" customWidth="1"/>
    <col min="6" max="6" width="7.8515625" style="13" customWidth="1"/>
    <col min="7" max="7" width="12.421875" style="13" customWidth="1"/>
    <col min="8" max="8" width="12.7109375" style="13" customWidth="1"/>
    <col min="9" max="9" width="14.00390625" style="13" customWidth="1"/>
    <col min="10" max="10" width="8.00390625" style="13" customWidth="1"/>
    <col min="11" max="11" width="14.140625" style="13" customWidth="1"/>
    <col min="12" max="12" width="11.421875" style="13" customWidth="1"/>
    <col min="13" max="13" width="13.7109375" style="13" customWidth="1"/>
    <col min="14" max="14" width="14.57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 </v>
      </c>
      <c r="O1" s="20"/>
      <c r="P1" s="20"/>
      <c r="Q1" s="20"/>
      <c r="R1" s="20"/>
      <c r="S1" s="20"/>
    </row>
    <row r="2" spans="1:20" ht="23.25" customHeight="1" thickTop="1">
      <c r="A2" s="87" t="str">
        <f>+Portada!B10</f>
        <v>Cargo por Acceso a Teléfonos Públicos Úrbanos</v>
      </c>
      <c r="B2" s="28"/>
      <c r="C2" s="28"/>
      <c r="D2" s="28"/>
      <c r="E2" s="28"/>
      <c r="N2" s="18"/>
      <c r="O2" s="32"/>
      <c r="P2" s="33"/>
      <c r="Q2" s="33"/>
      <c r="R2" s="33"/>
      <c r="S2" s="34"/>
      <c r="T2" s="19"/>
    </row>
    <row r="3" spans="1:20" ht="18.75">
      <c r="A3" s="85" t="str">
        <f>Portada!D3</f>
        <v>TELEFÓNICA DEL PERÚ S.A.A.</v>
      </c>
      <c r="N3" s="18"/>
      <c r="O3" s="35"/>
      <c r="S3" s="36"/>
      <c r="T3" s="19"/>
    </row>
    <row r="4" spans="2:20" ht="21">
      <c r="B4" s="20"/>
      <c r="C4" s="20"/>
      <c r="D4" s="20"/>
      <c r="E4" s="20"/>
      <c r="N4" s="18"/>
      <c r="O4" s="35"/>
      <c r="P4" s="27" t="s">
        <v>19</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17</v>
      </c>
      <c r="Q5" s="28"/>
      <c r="R5" s="28"/>
      <c r="S5" s="37"/>
      <c r="T5" s="19"/>
    </row>
    <row r="6" spans="1:20" ht="15">
      <c r="A6" s="18"/>
      <c r="B6" s="83">
        <v>40909</v>
      </c>
      <c r="C6" s="96"/>
      <c r="D6" s="96"/>
      <c r="E6" s="94"/>
      <c r="F6" s="19"/>
      <c r="G6" s="76">
        <v>6601869</v>
      </c>
      <c r="H6" s="76">
        <v>20810288</v>
      </c>
      <c r="I6" s="77">
        <f>+H6/G6</f>
        <v>3.1521812989624607</v>
      </c>
      <c r="J6" s="18"/>
      <c r="K6" s="52" t="s">
        <v>75</v>
      </c>
      <c r="L6" s="47"/>
      <c r="M6" s="47"/>
      <c r="N6" s="18"/>
      <c r="O6" s="35"/>
      <c r="P6" s="43"/>
      <c r="Q6" s="43"/>
      <c r="R6" s="28"/>
      <c r="S6" s="37"/>
      <c r="T6" s="19"/>
    </row>
    <row r="7" spans="1:20" ht="15.75">
      <c r="A7" s="18"/>
      <c r="B7" s="83">
        <v>40940</v>
      </c>
      <c r="C7" s="96"/>
      <c r="D7" s="96"/>
      <c r="E7" s="94"/>
      <c r="F7" s="19"/>
      <c r="G7" s="19"/>
      <c r="H7" s="19"/>
      <c r="K7" s="52" t="s">
        <v>68</v>
      </c>
      <c r="L7" s="46"/>
      <c r="M7" s="46"/>
      <c r="N7" s="18"/>
      <c r="O7" s="42"/>
      <c r="P7" s="65">
        <f>+K8</f>
        <v>0.2231</v>
      </c>
      <c r="Q7" s="65">
        <f>+L8*C18/(C18+D18)+M8*D18/(C18+D18)</f>
        <v>0.22309999999999997</v>
      </c>
      <c r="R7" s="55" t="str">
        <f>+IF(P7=Q7,"VERIFICADO","NO CUMPLE")</f>
        <v>VERIFICADO</v>
      </c>
      <c r="S7" s="37"/>
      <c r="T7" s="19"/>
    </row>
    <row r="8" spans="1:20" ht="15">
      <c r="A8" s="18"/>
      <c r="B8" s="83">
        <v>40969</v>
      </c>
      <c r="C8" s="96"/>
      <c r="D8" s="96"/>
      <c r="E8" s="94"/>
      <c r="F8" s="19"/>
      <c r="G8" s="19"/>
      <c r="H8" s="19"/>
      <c r="K8" s="84">
        <v>0.2231</v>
      </c>
      <c r="L8" s="91">
        <f>+(K8*(C18+D18)*G6)/(C18*G6+D18*H6)</f>
        <v>0.07125900098538569</v>
      </c>
      <c r="M8" s="91">
        <f>+(K8*(C18+D18)*H6)/(C18*G6+D18*H6)</f>
        <v>0.2246212902888803</v>
      </c>
      <c r="N8" s="18"/>
      <c r="O8" s="35"/>
      <c r="P8" s="58"/>
      <c r="Q8" s="58"/>
      <c r="R8" s="54"/>
      <c r="S8" s="37"/>
      <c r="T8" s="19"/>
    </row>
    <row r="9" spans="1:20" ht="15" customHeight="1">
      <c r="A9" s="18"/>
      <c r="B9" s="83">
        <v>41000</v>
      </c>
      <c r="C9" s="96"/>
      <c r="D9" s="96"/>
      <c r="E9" s="94"/>
      <c r="F9" s="19"/>
      <c r="G9" s="82" t="s">
        <v>14</v>
      </c>
      <c r="O9" s="35"/>
      <c r="P9" s="59" t="s">
        <v>18</v>
      </c>
      <c r="Q9" s="60"/>
      <c r="R9" s="54"/>
      <c r="S9" s="37"/>
      <c r="T9" s="19"/>
    </row>
    <row r="10" spans="1:20" ht="15">
      <c r="A10" s="18"/>
      <c r="B10" s="83">
        <v>41030</v>
      </c>
      <c r="C10" s="96"/>
      <c r="D10" s="96"/>
      <c r="E10" s="94"/>
      <c r="F10" s="19"/>
      <c r="G10" s="16" t="s">
        <v>70</v>
      </c>
      <c r="H10" s="19"/>
      <c r="O10" s="35"/>
      <c r="P10" s="60"/>
      <c r="Q10" s="60"/>
      <c r="R10" s="54"/>
      <c r="S10" s="37"/>
      <c r="T10" s="19"/>
    </row>
    <row r="11" spans="1:20" ht="15.75">
      <c r="A11" s="18"/>
      <c r="B11" s="83">
        <v>41061</v>
      </c>
      <c r="C11" s="96"/>
      <c r="D11" s="96"/>
      <c r="E11" s="94"/>
      <c r="F11" s="19"/>
      <c r="G11" s="16" t="s">
        <v>71</v>
      </c>
      <c r="H11" s="19"/>
      <c r="O11" s="35"/>
      <c r="P11" s="65">
        <f>+H6/G6</f>
        <v>3.1521812989624607</v>
      </c>
      <c r="Q11" s="65">
        <f>+M8/L8</f>
        <v>3.1521812989624602</v>
      </c>
      <c r="R11" s="55" t="str">
        <f>+IF(P11=Q11,"VERIFICADO","NO CUMPLE")</f>
        <v>VERIFICADO</v>
      </c>
      <c r="S11" s="37"/>
      <c r="T11" s="19"/>
    </row>
    <row r="12" spans="1:20" ht="15">
      <c r="A12" s="18"/>
      <c r="B12" s="83">
        <v>41091</v>
      </c>
      <c r="C12" s="96"/>
      <c r="D12" s="96"/>
      <c r="E12" s="94"/>
      <c r="F12" s="19"/>
      <c r="G12" s="16" t="s">
        <v>72</v>
      </c>
      <c r="H12" s="19"/>
      <c r="O12" s="35"/>
      <c r="R12" s="28"/>
      <c r="S12" s="37"/>
      <c r="T12" s="19"/>
    </row>
    <row r="13" spans="1:20" ht="15.75" thickBot="1">
      <c r="A13" s="18"/>
      <c r="B13" s="83">
        <v>41122</v>
      </c>
      <c r="C13" s="96"/>
      <c r="D13" s="96"/>
      <c r="E13" s="94"/>
      <c r="F13" s="19"/>
      <c r="G13" s="16" t="s">
        <v>73</v>
      </c>
      <c r="H13" s="19"/>
      <c r="O13" s="38"/>
      <c r="P13" s="39"/>
      <c r="Q13" s="39"/>
      <c r="R13" s="40"/>
      <c r="S13" s="41"/>
      <c r="T13" s="19"/>
    </row>
    <row r="14" spans="1:19" ht="15.75" thickTop="1">
      <c r="A14" s="18"/>
      <c r="B14" s="83">
        <v>41153</v>
      </c>
      <c r="C14" s="96"/>
      <c r="D14" s="96"/>
      <c r="E14" s="94"/>
      <c r="F14" s="19"/>
      <c r="G14" s="16" t="s">
        <v>36</v>
      </c>
      <c r="H14" s="19"/>
      <c r="O14" s="22"/>
      <c r="P14" s="31"/>
      <c r="Q14" s="31"/>
      <c r="R14" s="31"/>
      <c r="S14" s="31"/>
    </row>
    <row r="15" spans="1:8" ht="15">
      <c r="A15" s="18"/>
      <c r="B15" s="83">
        <v>41183</v>
      </c>
      <c r="C15" s="96"/>
      <c r="D15" s="96"/>
      <c r="E15" s="94"/>
      <c r="F15" s="19"/>
      <c r="G15" s="16" t="s">
        <v>37</v>
      </c>
      <c r="H15" s="19"/>
    </row>
    <row r="16" spans="1:8" ht="15">
      <c r="A16" s="18"/>
      <c r="B16" s="83">
        <v>41214</v>
      </c>
      <c r="C16" s="96"/>
      <c r="D16" s="96"/>
      <c r="E16" s="94"/>
      <c r="F16" s="19"/>
      <c r="G16" s="19"/>
      <c r="H16" s="19"/>
    </row>
    <row r="17" spans="1:8" ht="15">
      <c r="A17" s="18"/>
      <c r="B17" s="83">
        <v>41244</v>
      </c>
      <c r="C17" s="96"/>
      <c r="D17" s="96"/>
      <c r="E17" s="94"/>
      <c r="F17" s="19"/>
      <c r="G17" s="19"/>
      <c r="H17" s="19"/>
    </row>
    <row r="18" spans="1:8" ht="15">
      <c r="A18" s="18"/>
      <c r="B18" s="24" t="s">
        <v>10</v>
      </c>
      <c r="C18" s="93">
        <v>7544.043585097001</v>
      </c>
      <c r="D18" s="93">
        <v>752976.024985987</v>
      </c>
      <c r="E18" s="97">
        <v>760520.068571084</v>
      </c>
      <c r="F18" s="19"/>
      <c r="G18" s="19"/>
      <c r="H18" s="19"/>
    </row>
    <row r="19" spans="2:8" ht="15">
      <c r="B19" s="21"/>
      <c r="C19" s="22"/>
      <c r="D19" s="22"/>
      <c r="E19" s="22"/>
      <c r="H19" s="75"/>
    </row>
    <row r="20" ht="15">
      <c r="B20" s="15" t="s">
        <v>12</v>
      </c>
    </row>
    <row r="21" spans="2:5" s="17" customFormat="1" ht="74.25" customHeight="1">
      <c r="B21" s="103" t="s">
        <v>42</v>
      </c>
      <c r="C21" s="104"/>
      <c r="D21" s="104"/>
      <c r="E21" s="105"/>
    </row>
    <row r="22" spans="2:5" s="17" customFormat="1" ht="71.25" customHeight="1">
      <c r="B22" s="103" t="s">
        <v>63</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3" right="0.21" top="0.5" bottom="0.35"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4" width="24.851562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5" t="str">
        <f>Portada!D3</f>
        <v>TELEFÓNICA DEL PERÚ S.A.A.</v>
      </c>
      <c r="N3" s="18"/>
      <c r="O3" s="35"/>
      <c r="S3" s="36"/>
      <c r="T3" s="19"/>
    </row>
    <row r="4" spans="2:20" ht="21">
      <c r="B4" s="20"/>
      <c r="C4" s="20"/>
      <c r="D4" s="20"/>
      <c r="E4" s="20"/>
      <c r="N4" s="18"/>
      <c r="O4" s="35"/>
      <c r="P4" s="27" t="s">
        <v>19</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17</v>
      </c>
      <c r="Q5" s="28"/>
      <c r="R5" s="28"/>
      <c r="S5" s="37"/>
      <c r="T5" s="19"/>
    </row>
    <row r="6" spans="1:20" ht="15">
      <c r="A6" s="18"/>
      <c r="B6" s="83">
        <v>40909</v>
      </c>
      <c r="C6" s="100"/>
      <c r="D6" s="100"/>
      <c r="E6" s="94"/>
      <c r="F6" s="19"/>
      <c r="G6" s="76">
        <v>6601869</v>
      </c>
      <c r="H6" s="76">
        <v>20810288</v>
      </c>
      <c r="I6" s="77">
        <f>+H6/G6</f>
        <v>3.1521812989624607</v>
      </c>
      <c r="J6" s="18"/>
      <c r="K6" s="52" t="s">
        <v>69</v>
      </c>
      <c r="L6" s="47"/>
      <c r="M6" s="47"/>
      <c r="N6" s="18"/>
      <c r="O6" s="35"/>
      <c r="P6" s="43"/>
      <c r="Q6" s="43"/>
      <c r="R6" s="28"/>
      <c r="S6" s="37"/>
      <c r="T6" s="19"/>
    </row>
    <row r="7" spans="1:20" ht="15.75">
      <c r="A7" s="18"/>
      <c r="B7" s="83">
        <v>40940</v>
      </c>
      <c r="C7" s="100"/>
      <c r="D7" s="100"/>
      <c r="E7" s="94"/>
      <c r="F7" s="19"/>
      <c r="G7" s="19"/>
      <c r="H7" s="19"/>
      <c r="K7" s="52" t="s">
        <v>68</v>
      </c>
      <c r="L7" s="46"/>
      <c r="M7" s="46"/>
      <c r="N7" s="18"/>
      <c r="O7" s="42"/>
      <c r="P7" s="65">
        <f>+K8</f>
        <v>0.0046</v>
      </c>
      <c r="Q7" s="65">
        <f>+L8*C18/(C18+D18)+M8*D18/(C18+D18)</f>
        <v>0.0046</v>
      </c>
      <c r="R7" s="55" t="str">
        <f>+IF(P7=Q7,"VERIFICADO","NO CUMPLE")</f>
        <v>VERIFICADO</v>
      </c>
      <c r="S7" s="37"/>
      <c r="T7" s="19"/>
    </row>
    <row r="8" spans="1:20" ht="15">
      <c r="A8" s="18"/>
      <c r="B8" s="83">
        <v>40969</v>
      </c>
      <c r="C8" s="100"/>
      <c r="D8" s="100"/>
      <c r="E8" s="94"/>
      <c r="F8" s="19"/>
      <c r="G8" s="19"/>
      <c r="H8" s="19"/>
      <c r="K8" s="84">
        <v>0.0046</v>
      </c>
      <c r="L8" s="91">
        <f>+(K8*(C18+D18)*G6)/(C18*G6+D18*H6)</f>
        <v>0.001462795834552202</v>
      </c>
      <c r="M8" s="91">
        <f>+(K8*(C18+D18)*H6)/(C18*G6+D18*H6)</f>
        <v>0.004610997673875637</v>
      </c>
      <c r="N8" s="18"/>
      <c r="O8" s="35"/>
      <c r="P8" s="58"/>
      <c r="Q8" s="58"/>
      <c r="R8" s="54"/>
      <c r="S8" s="37"/>
      <c r="T8" s="19"/>
    </row>
    <row r="9" spans="1:20" ht="15" customHeight="1">
      <c r="A9" s="18"/>
      <c r="B9" s="83">
        <v>41000</v>
      </c>
      <c r="C9" s="100"/>
      <c r="D9" s="100"/>
      <c r="E9" s="94"/>
      <c r="F9" s="19"/>
      <c r="G9" s="95" t="s">
        <v>14</v>
      </c>
      <c r="N9" s="18"/>
      <c r="O9" s="35"/>
      <c r="P9" s="59" t="s">
        <v>18</v>
      </c>
      <c r="Q9" s="60"/>
      <c r="R9" s="54"/>
      <c r="S9" s="37"/>
      <c r="T9" s="19"/>
    </row>
    <row r="10" spans="1:20" ht="15">
      <c r="A10" s="18"/>
      <c r="B10" s="83">
        <v>41030</v>
      </c>
      <c r="C10" s="100"/>
      <c r="D10" s="100"/>
      <c r="E10" s="94"/>
      <c r="F10" s="19"/>
      <c r="G10" s="16" t="s">
        <v>70</v>
      </c>
      <c r="H10" s="19"/>
      <c r="N10" s="18"/>
      <c r="O10" s="35"/>
      <c r="P10" s="60"/>
      <c r="Q10" s="60"/>
      <c r="R10" s="54"/>
      <c r="S10" s="37"/>
      <c r="T10" s="19"/>
    </row>
    <row r="11" spans="1:20" ht="15.75">
      <c r="A11" s="18"/>
      <c r="B11" s="83">
        <v>41061</v>
      </c>
      <c r="C11" s="100"/>
      <c r="D11" s="100"/>
      <c r="E11" s="94"/>
      <c r="F11" s="19"/>
      <c r="G11" s="16" t="s">
        <v>71</v>
      </c>
      <c r="H11" s="19"/>
      <c r="N11" s="18"/>
      <c r="O11" s="35"/>
      <c r="P11" s="65">
        <f>+H6/G6</f>
        <v>3.1521812989624607</v>
      </c>
      <c r="Q11" s="65">
        <f>+M8/L8</f>
        <v>3.1521812989624607</v>
      </c>
      <c r="R11" s="55" t="str">
        <f>+IF(P11=Q11,"VERIFICADO","NO CUMPLE")</f>
        <v>VERIFICADO</v>
      </c>
      <c r="S11" s="37"/>
      <c r="T11" s="19"/>
    </row>
    <row r="12" spans="1:20" ht="15">
      <c r="A12" s="18"/>
      <c r="B12" s="83">
        <v>41091</v>
      </c>
      <c r="C12" s="100"/>
      <c r="D12" s="100"/>
      <c r="E12" s="94"/>
      <c r="F12" s="19"/>
      <c r="G12" s="16" t="s">
        <v>72</v>
      </c>
      <c r="H12" s="19"/>
      <c r="N12" s="18"/>
      <c r="O12" s="35"/>
      <c r="R12" s="28"/>
      <c r="S12" s="37"/>
      <c r="T12" s="19"/>
    </row>
    <row r="13" spans="1:20" ht="15.75" thickBot="1">
      <c r="A13" s="18"/>
      <c r="B13" s="83">
        <v>41122</v>
      </c>
      <c r="C13" s="100"/>
      <c r="D13" s="100"/>
      <c r="E13" s="94"/>
      <c r="F13" s="19"/>
      <c r="G13" s="16" t="s">
        <v>73</v>
      </c>
      <c r="H13" s="19"/>
      <c r="N13" s="18"/>
      <c r="O13" s="38"/>
      <c r="P13" s="39"/>
      <c r="Q13" s="39"/>
      <c r="R13" s="40"/>
      <c r="S13" s="41"/>
      <c r="T13" s="19"/>
    </row>
    <row r="14" spans="1:19" ht="15.75" thickTop="1">
      <c r="A14" s="18"/>
      <c r="B14" s="83">
        <v>41153</v>
      </c>
      <c r="C14" s="100"/>
      <c r="D14" s="100"/>
      <c r="E14" s="94"/>
      <c r="F14" s="19"/>
      <c r="G14" s="16" t="s">
        <v>36</v>
      </c>
      <c r="H14" s="19"/>
      <c r="O14" s="22"/>
      <c r="P14" s="31"/>
      <c r="Q14" s="31"/>
      <c r="R14" s="31"/>
      <c r="S14" s="31"/>
    </row>
    <row r="15" spans="1:8" ht="15">
      <c r="A15" s="18"/>
      <c r="B15" s="83">
        <v>41183</v>
      </c>
      <c r="C15" s="100"/>
      <c r="D15" s="100"/>
      <c r="E15" s="94"/>
      <c r="F15" s="19"/>
      <c r="G15" s="16" t="s">
        <v>37</v>
      </c>
      <c r="H15" s="19"/>
    </row>
    <row r="16" spans="1:8" ht="15">
      <c r="A16" s="18"/>
      <c r="B16" s="83">
        <v>41214</v>
      </c>
      <c r="C16" s="100"/>
      <c r="D16" s="100"/>
      <c r="E16" s="94"/>
      <c r="F16" s="19"/>
      <c r="G16" s="19"/>
      <c r="H16" s="19"/>
    </row>
    <row r="17" spans="1:8" ht="15">
      <c r="A17" s="18"/>
      <c r="B17" s="83">
        <v>41244</v>
      </c>
      <c r="C17" s="100"/>
      <c r="D17" s="100"/>
      <c r="E17" s="94"/>
      <c r="F17" s="19"/>
      <c r="G17" s="19"/>
      <c r="H17" s="19"/>
    </row>
    <row r="18" spans="1:8" ht="15">
      <c r="A18" s="18"/>
      <c r="B18" s="24" t="s">
        <v>10</v>
      </c>
      <c r="C18" s="98">
        <v>585.5628170239999</v>
      </c>
      <c r="D18" s="98">
        <v>167038.06</v>
      </c>
      <c r="E18" s="99">
        <v>167623.622817024</v>
      </c>
      <c r="F18" s="19"/>
      <c r="G18" s="19"/>
      <c r="H18" s="19"/>
    </row>
    <row r="19" spans="2:5" ht="15">
      <c r="B19" s="21"/>
      <c r="C19" s="22"/>
      <c r="D19" s="22"/>
      <c r="E19" s="22"/>
    </row>
    <row r="20" ht="15">
      <c r="B20" s="15" t="s">
        <v>12</v>
      </c>
    </row>
    <row r="21" spans="2:5" s="17" customFormat="1" ht="68.25" customHeight="1">
      <c r="B21" s="103" t="s">
        <v>43</v>
      </c>
      <c r="C21" s="104"/>
      <c r="D21" s="104"/>
      <c r="E21" s="105"/>
    </row>
    <row r="22" spans="2:5" s="17" customFormat="1" ht="79.5" customHeight="1">
      <c r="B22" s="103" t="s">
        <v>64</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2012-03-13T22:52:19Z</cp:lastPrinted>
  <dcterms:created xsi:type="dcterms:W3CDTF">2009-10-19T09:22:18Z</dcterms:created>
  <dcterms:modified xsi:type="dcterms:W3CDTF">2013-04-12T21:34:07Z</dcterms:modified>
  <cp:category/>
  <cp:version/>
  <cp:contentType/>
  <cp:contentStatus/>
</cp:coreProperties>
</file>